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mc:AlternateContent xmlns:mc="http://schemas.openxmlformats.org/markup-compatibility/2006">
    <mc:Choice Requires="x15">
      <x15ac:absPath xmlns:x15ac="http://schemas.microsoft.com/office/spreadsheetml/2010/11/ac" url="C:\Users\xiaodai\Desktop\土建、市电\招标公告\"/>
    </mc:Choice>
  </mc:AlternateContent>
  <xr:revisionPtr revIDLastSave="0" documentId="13_ncr:1_{78C6BDFA-1FA8-46CC-B12F-76B08FC144D7}" xr6:coauthVersionLast="47" xr6:coauthVersionMax="47" xr10:uidLastSave="{00000000-0000-0000-0000-000000000000}"/>
  <bookViews>
    <workbookView xWindow="-110" yWindow="-110" windowWidth="25820" windowHeight="15500" xr2:uid="{00000000-000D-0000-FFFF-FFFF00000000}"/>
  </bookViews>
  <sheets>
    <sheet name="外电投资" sheetId="1" r:id="rId1"/>
    <sheet name="外电成本" sheetId="2" r:id="rId2"/>
    <sheet name="土建投资" sheetId="3" r:id="rId3"/>
    <sheet name="土建成本" sheetId="4" r:id="rId4"/>
  </sheets>
  <definedNames>
    <definedName name="_xlnm._FilterDatabase" localSheetId="3" hidden="1">土建成本!$A$2:$G$20</definedName>
    <definedName name="_xlnm._FilterDatabase" localSheetId="2" hidden="1">土建投资!$A$2:$H$37</definedName>
    <definedName name="_xlnm._FilterDatabase" localSheetId="0" hidden="1">外电投资!$A$2:$H$24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4" l="1"/>
  <c r="E14" i="4"/>
  <c r="F13" i="4"/>
  <c r="E13" i="4"/>
  <c r="F12" i="4"/>
  <c r="E12" i="4" s="1"/>
  <c r="F11" i="4"/>
  <c r="E11" i="4"/>
  <c r="F10" i="4"/>
  <c r="E10" i="4"/>
  <c r="F9" i="4"/>
  <c r="E9" i="4"/>
  <c r="F7" i="4"/>
  <c r="E7" i="4"/>
  <c r="F6" i="4"/>
  <c r="E6" i="4"/>
  <c r="F5" i="4"/>
  <c r="E5" i="4"/>
  <c r="F4" i="4"/>
  <c r="E4" i="4"/>
  <c r="F3" i="4"/>
  <c r="E3" i="4"/>
  <c r="H24" i="1"/>
  <c r="H23" i="1"/>
  <c r="F23" i="1"/>
  <c r="G23" i="1" s="1"/>
  <c r="H22" i="1"/>
  <c r="F22" i="1"/>
  <c r="G22" i="1" s="1"/>
  <c r="H21" i="1"/>
  <c r="F21" i="1"/>
  <c r="G21" i="1" s="1"/>
  <c r="H20" i="1"/>
  <c r="F20" i="1"/>
  <c r="G20" i="1" s="1"/>
  <c r="H19" i="1"/>
  <c r="F19" i="1" s="1"/>
  <c r="G19" i="1" s="1"/>
  <c r="H18" i="1"/>
  <c r="F18" i="1" s="1"/>
  <c r="G18" i="1" s="1"/>
  <c r="H17" i="1"/>
  <c r="G17" i="1" s="1"/>
  <c r="F17" i="1"/>
  <c r="H16" i="1"/>
  <c r="F16" i="1"/>
  <c r="G16" i="1" s="1"/>
  <c r="H15" i="1"/>
  <c r="F15" i="1"/>
  <c r="G15" i="1" s="1"/>
  <c r="H14" i="1"/>
  <c r="F14" i="1"/>
  <c r="G14" i="1" s="1"/>
  <c r="H13" i="1"/>
  <c r="F13" i="1"/>
  <c r="G13" i="1" s="1"/>
  <c r="H12" i="1"/>
  <c r="F12" i="1"/>
  <c r="G12" i="1" s="1"/>
  <c r="H11" i="1"/>
  <c r="H10" i="1"/>
  <c r="H9" i="1"/>
  <c r="H8" i="1"/>
  <c r="H7" i="1"/>
  <c r="H6" i="1"/>
  <c r="H5" i="1"/>
  <c r="H4" i="1"/>
  <c r="H3" i="1"/>
</calcChain>
</file>

<file path=xl/sharedStrings.xml><?xml version="1.0" encoding="utf-8"?>
<sst xmlns="http://schemas.openxmlformats.org/spreadsheetml/2006/main" count="329" uniqueCount="174">
  <si>
    <t>序号</t>
  </si>
  <si>
    <t>模块名称</t>
  </si>
  <si>
    <t>新模块名称</t>
  </si>
  <si>
    <t>工作内容</t>
  </si>
  <si>
    <t>计量单位</t>
  </si>
  <si>
    <t>不含税单价（不含安全生产费，元）</t>
  </si>
  <si>
    <t>不含税安全生产费（元）</t>
  </si>
  <si>
    <t>不含税单价（含安全生产费，元）</t>
  </si>
  <si>
    <t>低压(单相220V)顶管</t>
  </si>
  <si>
    <t>施工-宏站-新建-外市电引入-低压(单相220V)-顶管-市区</t>
  </si>
  <si>
    <t>含敷设套管、钉固、电力电缆敷设、材料搬运、设备、人工调遣、施工手续申报等。含电力电缆外各种材料。过柏油、水泥等硬化路面（不含土路）</t>
  </si>
  <si>
    <t>米</t>
  </si>
  <si>
    <t>施工-宏站-新建-外市电引入-低压(单相220V)-顶管-县城</t>
  </si>
  <si>
    <t>施工-宏站-新建-外市电引入-低压(单相220V)-顶管-县以下</t>
  </si>
  <si>
    <t>低压(三相380V)顶管</t>
  </si>
  <si>
    <t>施工-宏站-新建-外市电引入-低压(三相380V)-顶管-市区</t>
  </si>
  <si>
    <t>含敷设套管、钉固、电力电缆敷设、材料搬运、设备、人工调遣、施工手续申报等。含电力电缆外各种材料。过柏油、水泥等硬化路面（不含土路）。</t>
  </si>
  <si>
    <t>施工-宏站-新建-外市电引入-低压(三相380V)-顶管-县城</t>
  </si>
  <si>
    <t>施工-宏站-新建-外市电引入-低压(三相380V)-顶管-县以下</t>
  </si>
  <si>
    <t>交/直流远供电力引入顶管</t>
  </si>
  <si>
    <t>施工-宏站-新建-外市电引入-交/直流远供电力引入-顶管-市区</t>
  </si>
  <si>
    <t>施工-宏站-新建-外市电引入-交/直流远供电力引入-顶管-县城</t>
  </si>
  <si>
    <t>施工-宏站-新建-外市电引入-交/直流远供电力引入-顶管-县以下</t>
  </si>
  <si>
    <t>低压(单相220V)架空</t>
  </si>
  <si>
    <t>施工-宏站-新建-外市电引入-低压(单相220V)-架空</t>
  </si>
  <si>
    <t>含挖电力杆洞，拉线洞，立杆、拉线制作、布放吊线、电力电缆敷设、计量装置安装、材料搬运、设备、人工调遣等。按相关规范施工。含电力电缆外电杆、拉线挂钩等各种材料。不含报装。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</si>
  <si>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低压(三相380V)架空</t>
  </si>
  <si>
    <t>施工-宏站-新建-外市电引入-低压(三相380V)-架空</t>
  </si>
  <si>
    <t>交/直流远供电力引入架空</t>
  </si>
  <si>
    <t>施工-宏站-新建-外市电引入-交/直流远供电力引入-架空</t>
  </si>
  <si>
    <t>含挖电力杆洞、立杆、地埋等，电力电缆材料搬运、设备、人工调遣等。按相关规范施工。含电力电缆外各种材料。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</si>
  <si>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低压(单相220V)地埋</t>
  </si>
  <si>
    <t>施工-宏站-新建-外市电引入-低压(单相220V)-地埋</t>
  </si>
  <si>
    <t>含挖填土石方、敷设套管、电力电缆敷设、计量装置安装、材料搬运、设备、人工调遣等。按相关规范施工。含电力电缆外各种材料。不含报装。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</si>
  <si>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低压(三相380V)地埋</t>
  </si>
  <si>
    <t>施工-宏站-新建-外市电引入-低压(三相380V)-地埋</t>
  </si>
  <si>
    <t>含挖填土石方、敷设套管、电力电缆敷设、计量装置安装、材料搬运、设备、人工调遣等。按相关规范施工。含电力电缆外各种材料。不含报装。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</si>
  <si>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交/直流远供电力引入地埋</t>
  </si>
  <si>
    <t>施工-宏站-新建-外市电引入-交/直流远供电力引入-地埋</t>
  </si>
  <si>
    <t>低压(单相220V)附挂</t>
  </si>
  <si>
    <t>施工-宏站-新建-外市电引入-低压(单相220V)-附挂</t>
  </si>
  <si>
    <t>含挖填土石方、钉固、敷设套管电力电缆敷设、吊线及拉线施工、计量装置安装、材料搬运、设备、人工调遣等。按相关规范施工。含电力电缆外各种材料。不含报装。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</si>
  <si>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低压(三相380V)附挂</t>
  </si>
  <si>
    <t>施工-宏站-新建-外市电引入-低压(三相380V)-附挂</t>
  </si>
  <si>
    <t>含挖填土石方、钉固、敷设套管电力电缆敷设、吊线及拉线施工、计量装置安装、材料搬运、设备、人工调遣等。按相关规范施工。含电力电缆外各种材料。不含报装。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</si>
  <si>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交/直流远供电力引入附挂</t>
  </si>
  <si>
    <t>施工-宏站-新建-外市电引入-交/直流远供电力引入-附挂</t>
  </si>
  <si>
    <t>利旧杆路加挂、钉固、敷设电力电缆、吊线及拉线施工，材料搬运、设备、人工调遣等。按相关规范施工。含电力电缆外各种材料。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</si>
  <si>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低压(单相220V)利旧管道/电力沟</t>
  </si>
  <si>
    <t>施工-宏站-新建-外市电引入-低压(单相220V)-利旧管道/电力沟</t>
  </si>
  <si>
    <t>含挖填土石方、钉固、敷设套管电力电缆敷设、计量装置安装、材料搬运、设备、人工调遣等。按相关规范施工。含电力电缆外各种材料。不含报装。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</si>
  <si>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低压(三相380V)利旧管道/电力沟</t>
  </si>
  <si>
    <t>施工-宏站-新建-外市电引入-低压(三相380V)-利旧管道/电力沟</t>
  </si>
  <si>
    <t>含挖填土石方、钉固、敷设套管电力电缆敷设、计量装置安装、材料搬运、设备、人工调遣等。按相关规范施工。含电力电缆外各种材料。不含报装。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</si>
  <si>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交/直流远供电力引入利旧管道/电力沟</t>
  </si>
  <si>
    <t>施工-宏站-新建-外市电引入-交/直流远供电力引入-利旧管道/电力沟</t>
  </si>
  <si>
    <t>利旧杆路加挂、钉固、敷设电力电缆，材料搬运、设备、人工调遣、低压包装等。按相关规范施工。含电力电缆外各种材料。敷设长度≤100米按基准价乘以系数1.1；敷设长度＞100米且≤300米按基准价；敷设长度＞300米且≤500米按基准价乘以系数0.8；敷设长度＞500米按基准价乘以系数0.6，如果单个基站外市电引入包含多种敷设方式混合时，总造价为外市电引入总长度对应的系数基准计算各种敷设方式造价之和，敷设长度为市电接入点到机房内交流配电箱路由物理长度（不含盘留）。</t>
  </si>
  <si>
    <t>新建施工外市电引入低压(三相380V)施工楼顶站发电接口安装</t>
  </si>
  <si>
    <t>施工-宏站-新建-外市电引入-低压(三相380V)-楼面站-发电接口安装</t>
  </si>
  <si>
    <t>山区、楼顶站等发电接口，含箱体、辅料及安装费用。</t>
  </si>
  <si>
    <t>处</t>
  </si>
  <si>
    <t>计费单位</t>
  </si>
  <si>
    <t>维修维护服务-单次维修-电力引入-交流引入-钢绞线更换</t>
  </si>
  <si>
    <t>施工包含新建钢绞线吊线（7/2.2或7/2.6）、电缆布放及除电缆外的其它材料费用</t>
  </si>
  <si>
    <t>维修维护服务-单次维修-电力引入-交流引入-拉线地错更换/加固</t>
  </si>
  <si>
    <t>拉线地锚更换或加固，含人工、材料、机械使用等。</t>
  </si>
  <si>
    <t>维修维护服务-单次维修-电力引入-交流引入-油木杆安装-10m</t>
  </si>
  <si>
    <t>打洞、清理、根部防护、组接电杆、立杆、装横木、装H杆腰梁、回填夯实、号杆等</t>
  </si>
  <si>
    <t>个</t>
  </si>
  <si>
    <t>维修维护服务-单次维修-电力引入-交流引入-油木杆更换-10m</t>
  </si>
  <si>
    <t>换杆</t>
  </si>
  <si>
    <t>交流引入-电力杆塔整治(电杆扶正)</t>
  </si>
  <si>
    <t>正杆、电杆基础加固</t>
  </si>
  <si>
    <t>交流引入-更换拉线</t>
  </si>
  <si>
    <t>原有杆增加或更换拉线,加装附属设备(绝缘子等)</t>
  </si>
  <si>
    <t>根</t>
  </si>
  <si>
    <t>交流引入-警示牌维修及补充</t>
  </si>
  <si>
    <t>更换或增补绝缘保护套、绝缘保护装置、跨路警示牌、三线交叉保护（电力保护）</t>
  </si>
  <si>
    <t>交流引入-新增或维修钢绞线</t>
  </si>
  <si>
    <t>新增或维修钢绞线</t>
  </si>
  <si>
    <t>区域</t>
  </si>
  <si>
    <t>新建独立基础、筏板基础（各类土）各类土30立方米及以下</t>
  </si>
  <si>
    <t>全域</t>
  </si>
  <si>
    <t>独立基础、筏板基础以每“立方米”综合报价，工作内容包括：放线定位、平整场地、基坑开挖、支模浇筑垫层混凝土、基础钢筋制作绑扎、地脚螺栓固定安装（制作费包含在铁塔费用中）、支模浇筑基础混凝土、混凝土(商混)养护、基坑买土回填（应清除杂土、回填土重度不得小于17KN/m3),余土余泥外运、场地清理，塔基接地、地坪及散水，包含冬雨季施工措施费用。包含工程不可预见的塔基整体抬高、发电、抽水，三通一平、地基处理等；具体以塔基设计图纸为准。基准价未折算垫层，可计取垫层方量</t>
  </si>
  <si>
    <t>元/立方米</t>
  </si>
  <si>
    <t>新建独立基础、筏板基础（各类土）各类土30立方米以上</t>
  </si>
  <si>
    <t>新建独立基础、筏板基础（土+各类岩石）土+各类岩石土30立方米及以下</t>
  </si>
  <si>
    <t>独立基础、筏板基础以每“立方米”综合报价，工作内容包括：放线定位、平整场地、基坑开挖、支模浇筑垫层混凝土、基础钢筋制作绑扎、地脚螺栓固定安装（制作费包含在铁塔费用中）、支模浇筑基础混凝土、混凝土(商混)养护、基坑买土回填（应清除杂土、回填土重度不得小于17KN/m3),余土余泥外运、场地清理，塔基接地、地坪及散水，包含冬雨季施工措施费用。包含工程不可预见的塔基整体抬高、发电、抽水，三通一平、岩石爆破、人工凿石、地基处理等；具体以塔基设计图纸为准。基准价未折算垫层，可计取垫层方量</t>
  </si>
  <si>
    <t>新建独立基础、筏板基础（土+各类岩石）土+各类岩石30立方米以上</t>
  </si>
  <si>
    <t>新建机械钻孔桩土方量30立方米以上</t>
  </si>
  <si>
    <t>机械成孔灌注桩基础以每“立方米”综合报价，包括：放线定位、平整场地、机械钻孔（包括钻孔机械台班及机械场外运输费用）混凝土护壁，桩身混凝土浇筑、钢筋笼制作安装、地脚螺栓安装（制作费包含在铁塔费用中）、泥浆外运、基坑买土回填、场地清理、塔基接地、地基处理。按混凝土类型不同分别报价。包含工程不可预见的发电、抽水，三通一平等内容（爆破除外）；具体以塔基设计图纸为准。</t>
  </si>
  <si>
    <t>新建机械钻孔桩土方量15-30立方米</t>
  </si>
  <si>
    <t>新建机械钻孔桩土方量15立方米以下</t>
  </si>
  <si>
    <t>新建人工挖孔桩（各类土）土方量30立方米以上</t>
  </si>
  <si>
    <t>人工挖孔灌注桩基础以每“立方米”综合报价，包括：放线定位、平整场地、桩孔开挖、现浇混凝土护壁、钢筋笼制作安装、地脚螺栓安装（制作费包含在铁塔费用中）、桩基础应变测试检测费用、桩身混凝土浇筑、余土外运、基坑买土回填、场地清理、塔基接地、地坪及散水、地基处理，包含冬雨季施工措施费用。包含工程不可预见的发电、抽水，三通一平等内容（爆破除外）；具体以塔基设计图纸为准。</t>
  </si>
  <si>
    <t>新建人工挖孔桩（各类土）土方量15-30立方米</t>
  </si>
  <si>
    <t>新建人工挖孔桩（各类土）土方量15立方米以下</t>
  </si>
  <si>
    <t>新建人工挖孔桩（土+各类岩石）土方量30立方米以上</t>
  </si>
  <si>
    <t>新建人工挖孔桩（土+各类岩石）土方量15-30立方米</t>
  </si>
  <si>
    <t>新建人工挖孔桩（土+各类岩石）土方量15立方米以下</t>
  </si>
  <si>
    <t>新建施工塔基小方量砼基础施工2立方米及以下</t>
  </si>
  <si>
    <t>楼顶站、H杆、增高架柜、楼顶室外柜基础等砼量&lt;6m³的基础，周围无塔基建设；单独室外柜（不含市电、铁塔基础施工)。包含搭接地网、二次搬运、防水、垃圾清理等所有工作内容</t>
  </si>
  <si>
    <t>新建施工塔基小方量砼基础施工2立方米-6立方米</t>
  </si>
  <si>
    <t>新建施工机房（柜）土建小方量砼基础施工2立方米及以下</t>
  </si>
  <si>
    <t>新建施工机房（柜）土建小方量砼基础施工2立方米-6立方米</t>
  </si>
  <si>
    <t>新建土建（砖混）机房（含装修）机房净空面积小于或等于15平方米</t>
  </si>
  <si>
    <t>土建机房、基础、地面处理、手孔、内外装修、空开及安装、配电箱安装、照明及安装、开关及安装、插座及安装、防盗门及安装、电池地埋坑等。机房散水含工程不可预见的机房基础整体抬高、发电、抽水，三通一平等内容，包含冬雨季施工措施费用。具体以设计图纸为准。按机房净面积计取工程量</t>
  </si>
  <si>
    <t>元/平方米</t>
  </si>
  <si>
    <t>新建土建（砖混）机房（含装修）机房净空面积大于15平方米</t>
  </si>
  <si>
    <t>新建一体化机柜基础按基础面积计价</t>
  </si>
  <si>
    <t>塔基旁建设，含材料、预埋管材、人工费、机械台班、运输、二次搬运等。面积按机柜投影面积计算</t>
  </si>
  <si>
    <t>新建彩钢板房、一体化机房基础平原地面基础</t>
  </si>
  <si>
    <t>含材料、手孔、预埋管材、人工费、机械台班、运输、二次搬运等。</t>
  </si>
  <si>
    <t>新建彩钢板房、一体化机房基础山区丘陵地面基础</t>
  </si>
  <si>
    <t>新建彩钢板房、一体化机房基础楼面基础</t>
  </si>
  <si>
    <t>新建地网新建地网新建（高地阻环境）</t>
  </si>
  <si>
    <t>深孔接地：按“元/站”报价；包括：凿岩石沟槽、机械成孔打接地极（含主材）、接地极连接、防腐、回填土、场地清理、接地电阻测试调试、物理降阻剂、二次搬运费全部工作。</t>
  </si>
  <si>
    <t>元/站</t>
  </si>
  <si>
    <t>新建地网新建楼面站地网新建</t>
  </si>
  <si>
    <t>楼面接地网:包括：挖土、打接地极（含主材）、接地极连接、防腐、回填土、场地清理、接地电阻测试调试等全部工作，包括运费及二次搬运费。普通接地水平接地体采用4*40热镀锌扁钢</t>
  </si>
  <si>
    <t>新建塔基山区丘陵二次搬运按塔基土方计价(距离50米-200米(含))</t>
  </si>
  <si>
    <t>塔基材料二次搬运距离，在最终结算时以车辆（含微小型三轮车）能够到达山脚位置起点到建站位置终点，按起止点需要人力、畜力、船进行二次或多次的转运的水平距离计取，50m以内不计费，50m以上按50m～200m含、200m～500m含、500m～1000m含、1000m以上四档取费。含搬运铁塔生产厂家的塔体及配件的费用(起点为铁塔厂家车辆能够到达位置，终点为基站新建位置。特殊说明：按垂直距离（以建站位置绝对高度与山脚位置绝对高度的差值为依据）计费时，搬运高差小于10米（含）的不计费，搬运高差在“10米-50米含”的，参照“塔基（50米-200米含）档”进行报价；搬运高差在“50米-100米含”的参照“塔基（200米-500米含）档”进行报价；搬运高差在“100米-200米含”的参照“塔基（500米-1000米含）档”进行报价；搬运高差在“200米以上的参照“塔基（1000米以上）档”进行报价；</t>
  </si>
  <si>
    <t>新建塔基山区丘陵二次搬运按塔基土方计价(距离200米-500米(含))</t>
  </si>
  <si>
    <t>新建塔基山区丘陵二次搬运按塔基土方计价(距离500米-1000米(含))</t>
  </si>
  <si>
    <t>新建塔基山区丘陵二次搬运按塔基土方计价(距离1000米以上)</t>
  </si>
  <si>
    <t>新建土建机房山区丘陵二次搬运按机房面积计价(距离50米-200米(含))</t>
  </si>
  <si>
    <t>机房材料二次搬运距离，在最终结算时以车辆（含微小型三轮车）能够到达山脚位置起点到建站位置终点，按起止点需要人力、畜力、船进行二次或多次的转运的水平距离计取，50m以内不计费、50m以上按50m～200m含、200m～500m含、500m～1000m含、1000m以上四档取费。
特殊说明：按垂直距离（以建站位置绝对高度与山脚位置绝对高度的差值为依据）计费时，搬运高差小于10米（含）的不计费，搬运高差在“10米-50米含”的，参照“土建机房（50米-200米）档”进行报价；搬运高差在“50米-100米含”的参照“土建机房（200米-500米含）档”进行报价；搬运高差在“100米-200米含”的参照“土建机房（500米-1000米含）档”进行报价；搬运高差在“200米以上的参照“土建机房（1000米以上）档”进行报价；</t>
  </si>
  <si>
    <t>新建土建机房山区丘陵二次搬运按机房面积计价(距离200米-500米(含))</t>
  </si>
  <si>
    <t>新建土建机房山区丘陵二次搬运按机房面积计价(距离500米-1000米(含))</t>
  </si>
  <si>
    <t>新建土建机房山区丘陵二次搬运按机房面积计价(距离1000米以上)</t>
  </si>
  <si>
    <t>新建毛石挡墙、护坡</t>
  </si>
  <si>
    <t>毛石挡墙、护坡按“元/ 立方米”报价，包括：挖土、毛石砌筑、1:1水泥砂浆勾缝、回填土、场地清理、泄水孔排水措施、二次搬运费所有工作。具体以图纸为准。</t>
  </si>
  <si>
    <t>施工-宏站-改造-机房(柜)土建-机房改造</t>
  </si>
  <si>
    <t>其他无法包含在报价项目中的施工内容，经甲方认可按照河北省现行定额及造价信息做预算，最终以审计为主。</t>
  </si>
  <si>
    <t>站</t>
  </si>
  <si>
    <t>-</t>
  </si>
  <si>
    <t>站房-机房粉刷</t>
  </si>
  <si>
    <t>工作内容包含运费、二次搬运费、材料费、人工费及其他辅材等一切费用。适用于机房内部墙体及天花板受损墙体腻子层、粉刷层的修复，包含原墙面、天花板面清理与修复，按修复面积计算。工艺包含满批腻子，打磨，刷内墙涂料两遍( 不透底，不流淌)，15mm厚1:1:6水泥石灰砂浆一底一面。包含工程三通一平、100米内二次搬运等内容。具体内容以设计图纸为准</t>
  </si>
  <si>
    <t>平方米</t>
  </si>
  <si>
    <t>维修维护服务-单次维修-站房-地面硬化-2m2以下</t>
  </si>
  <si>
    <t>2平方米以内散水开裂、下沉,拆除原散水及基层，需先对建筑垃圾清理,土方回填后,素土夯实，然后150mm3:7灰土夯实,再采用100mm厚C25混凝土随打随抹，上撒1:1水泥砂子压实抹光，向外抹坡,需养护,含材料费、运输费、施工费、垃圾清理。</t>
  </si>
  <si>
    <t>维修维护服务-单次维修-站房-地面硬化-2m2以上</t>
  </si>
  <si>
    <t>2平方米以上原散水和基层拆除、场地平整、夯实、混凝土浇筑及养护等，面层采用10cm厚的C25混凝土浇筑，包含混凝土等材料及材料的运输、装卸、二次搬运等；具体以设计为准，施工工艺和乙供材料规格型号需满足铁塔公司技术规范要求。</t>
  </si>
  <si>
    <t>维修维护服务-单次维修-站房-围栏新增-玻璃钢</t>
  </si>
  <si>
    <t>玻璃钢型材围栏高1.8米，围栏带枪尖。从下而上(含枪尖)颜色为绿色30cm、红色30cm。正面侧长护栏设置有能活动的宽为1米的单开门，含锁具，方管立柱150*50*3mm方管，间距1000-1500，横梁50*30*2.2mm方管四道，立杆40*18*2.2mm方管，间距100-150，立柱埋入坑内深度300mm，浇筑C30混凝(300*300)固定立柱，包含施工前场地平整，杂物清理，垃圾清运等工作。</t>
  </si>
  <si>
    <t>维修维护服务-单次维修-站房-土建围墙-1m2以上</t>
  </si>
  <si>
    <t>砖混机房破损墙体拆除、破损墙皮铲除，修补墙体（做法及材料与原墙体做法保持一致）；包含工程不可预见的发电、抽水，三通一平、二次搬运费等内容；施工现场清理。</t>
  </si>
  <si>
    <t>维修维护服务-单次维修-站房-土建围墙-防水门槛</t>
  </si>
  <si>
    <t>加装防水台：机房门内侧C25及以上混凝土浇筑挡水门槛，高度0.8米内，厚0.2米，长1米，包含与原墙体搭接部位的防水处理。</t>
  </si>
  <si>
    <t>站房-遮阳棚修理(遮雨棚)</t>
  </si>
  <si>
    <t>包含材料、安装、二次搬运费，遮阳棚安装</t>
  </si>
  <si>
    <t>维修维护服务-单次维修-站房-土建围墙拆除</t>
  </si>
  <si>
    <t>高度2米以上围墙的拆除及垃圾外运。</t>
  </si>
  <si>
    <t>维修维护服务-单次维修-站房-土建围墙</t>
  </si>
  <si>
    <t>土建围墙包括：挖土、混凝土、回填土、残土外运、场地清理、砖围墙砌筑、砖围墙为1:1水泥砂浆勾缝，地面硬化，二次搬运费。1、围墙内设置壁柱，围墙拐角处必设，大小370mmX370mm。设置围墙壁柱时保持外墙平齐。
新旧墙体交接处须留置斜槎，斜槎水平投影长度不应小于砌高度的2/3。
设置围墙壁柱时保持外墙平齐,新旧砌体交接处上下皮应分皮错缝搭砌，搭长度不应小于90mm。2、钢筋:中--HPB300级钢、--HRB400级钢。3、采用C25混凝土，围墙墙体采用M7.5的混合砂浆，砌筑采用Mu10烧结砖，室外地坪以下用M7.5水泥砂浆。4、围墙内角部设出水孔，围墙内按照4%排水坡
5、围墙墙垛间距不大于4.0m,可现场具体情况设。6、围墙室外地坪以下采用370墙体。具体以图纸为准。</t>
  </si>
  <si>
    <t>施工-宏站-新建-机房(柜)土建-钢制围栏</t>
  </si>
  <si>
    <t>钢制围栏包括：挖土、混凝土、回填土、残土外运、场地清理、高铁栏杆围墙及大门、所有金属构件均刷防锈漆两遍后再刷蓝色调和漆两遍。砖围墙、铁栏杆围墙包括二次搬运费。具体以图纸为准。</t>
  </si>
  <si>
    <t>机房墙体抹灰</t>
  </si>
  <si>
    <t>内墙外墙抹灰包含外墙面清理与修复，按修复面积计算。工艺包含墙面清理修复后12mm厚1:3水泥砂浆打底，6mm厚1:2.5水泥砂浆抹面压光。包含工程三通一平、100米内二次搬运等内容。具体内容以设计图纸为准</t>
  </si>
  <si>
    <t>机房房顶整治</t>
  </si>
  <si>
    <t>屋面破损防水及基层清理至屋面结构层，15mm厚1:2.5水泥砂浆找平，铺设两层4mm厚高聚物改性沥青防水卷材（sbs防水卷材及界面涂刷处理）,包含垃圾清运、100米内二次搬运等内容。具体内容以设计图纸为准</t>
  </si>
  <si>
    <t>施工-宏站-新建-塔基-二次浇注-单管塔</t>
  </si>
  <si>
    <t>单管塔以每“座”综合报价，工作内容包括：塔脚螺栓除锈处理、塔基底座表面处理、内侧支模固定、外侧支模固定、浇筑高强度成品灌注砂浆、喷涂水份蒸发抑制剂、拆模、喷涂混凝土养护剂、余土余泥外运、场地清理，包含与业主协调等相关工作。按照相关技术规范施工。</t>
  </si>
  <si>
    <t>施工-宏站-新建-塔基-二次浇筑-三管塔</t>
  </si>
  <si>
    <t>三管塔以每“座”综合报价，工作内容包括：塔脚螺栓除锈处理、塔基底座表面处理、内侧支模固定、外侧支模固定、浇筑高强度成品灌注砂浆、喷涂水份蒸发抑制剂、拆模、喷涂混凝土养护剂、余土余泥外运、场地清理，包含与业主协调等相关工作。按照相关技术规范施工。</t>
  </si>
  <si>
    <t>施工-宏站-新建-塔基-二次浇筑-四角塔</t>
  </si>
  <si>
    <t>四角塔以每“座”综合报价，工作内容包括：塔脚螺栓除锈处理、塔基底座表面处理、内侧支模固定、外侧支模固定、浇筑高强度成品灌注砂浆、喷涂水份蒸发抑制剂、拆模、喷涂混凝土养护剂、余土余泥外运、场地清理，包含与业主协调等相关工作。按照相关技术规范施工。</t>
  </si>
  <si>
    <t>维修维护服务-单次维修-铁塔-包封拆除-单管塔</t>
  </si>
  <si>
    <t>单管塔以每“座”综合报价，工作内容包括：塔脚包封拆除、塔脚螺栓除锈及防腐处理包括两遍防锈漆和一遍底漆、塔基底座表面处理、余土余泥外运、场地清理，包含与业主协调等相关工作。按照相关技术规范施工。</t>
  </si>
  <si>
    <t>维修维护服务-单次维修-铁塔-包封拆除-三管塔</t>
  </si>
  <si>
    <t>三管塔以每“座”综合报价，工作内容包括：塔脚包封拆除、塔脚螺栓除锈处理及防腐处理包括两遍防锈漆和一遍底漆、塔基底座表面处理、余土余泥外运、场地清理，包含与业主协调等相关工作。按照相关技术规范施工。</t>
  </si>
  <si>
    <t>维修维护服务-单次维修-铁塔-包封拆除-四角塔</t>
  </si>
  <si>
    <t>四角塔以每“座”综合报价，工作内容包括：塔脚包封拆除、塔脚螺栓除锈及防腐处理包括两遍防锈漆和一遍底漆、塔基底座表面处理、余土余泥外运、场地清理，包含与业主协调等相关工作。按照相关技术规范施工。</t>
  </si>
  <si>
    <t>中国铁塔股份有限公司河北省分公司2025-2026年土建、市电维护整治（邯、衡、张、保、雄、邢、沧）补充采购项目施工模块基准价</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</si>
</sst>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78" formatCode="0.00_);[Red]\(0.00\)"/>
    <numFmt numFmtId="179" formatCode="0.00_ "/>
    <numFmt numFmtId="180" formatCode="#,##0.00_ "/>
    <numFmt numFmtId="181" formatCode="0.00000000_ "/>
  </numFmts>
  <fonts count="20" x14ac:knownFonts="1">
    <font>
      <sz val="11"/>
      <color theme="1"/>
      <name val="宋体"/>
      <charset val="134"/>
      <scheme val="minor"/>
    </font>
    <font>
      <sz val="10"/>
      <color theme="1"/>
      <name val="宋体"/>
      <family val="3"/>
      <charset val="134"/>
      <scheme val="minor"/>
    </font>
    <font>
      <b/>
      <sz val="18"/>
      <color theme="1"/>
      <name val="宋体"/>
      <family val="3"/>
      <charset val="134"/>
      <scheme val="minor"/>
    </font>
    <font>
      <b/>
      <sz val="10"/>
      <color theme="1"/>
      <name val="宋体"/>
      <family val="3"/>
      <charset val="134"/>
      <scheme val="minor"/>
    </font>
    <font>
      <b/>
      <sz val="10"/>
      <name val="宋体"/>
      <family val="3"/>
      <charset val="134"/>
    </font>
    <font>
      <sz val="10"/>
      <name val="宋体"/>
      <family val="3"/>
      <charset val="134"/>
    </font>
    <font>
      <sz val="10"/>
      <color rgb="FF666666"/>
      <name val="宋体"/>
      <family val="3"/>
      <charset val="134"/>
    </font>
    <font>
      <sz val="10"/>
      <name val="宋体"/>
      <family val="3"/>
      <charset val="134"/>
      <scheme val="minor"/>
    </font>
    <font>
      <sz val="10"/>
      <color theme="1"/>
      <name val="宋体"/>
      <family val="3"/>
      <charset val="134"/>
    </font>
    <font>
      <sz val="11"/>
      <name val="宋体"/>
      <family val="3"/>
      <charset val="134"/>
    </font>
    <font>
      <b/>
      <sz val="14"/>
      <name val="宋体"/>
      <family val="3"/>
      <charset val="134"/>
    </font>
    <font>
      <b/>
      <sz val="18"/>
      <color theme="1"/>
      <name val="宋体"/>
      <family val="3"/>
      <charset val="134"/>
    </font>
    <font>
      <b/>
      <sz val="10"/>
      <color theme="1"/>
      <name val="宋体"/>
      <family val="3"/>
      <charset val="134"/>
    </font>
    <font>
      <sz val="10"/>
      <color rgb="FF333333"/>
      <name val="宋体"/>
      <family val="3"/>
      <charset val="134"/>
    </font>
    <font>
      <b/>
      <sz val="18"/>
      <name val="宋体"/>
      <family val="3"/>
      <charset val="134"/>
    </font>
    <font>
      <sz val="12"/>
      <name val="宋体"/>
      <family val="3"/>
      <charset val="134"/>
    </font>
    <font>
      <sz val="11"/>
      <color indexed="8"/>
      <name val="宋体"/>
      <family val="3"/>
      <charset val="134"/>
      <scheme val="minor"/>
    </font>
    <font>
      <sz val="9"/>
      <color theme="1"/>
      <name val="宋体"/>
      <family val="3"/>
      <charset val="134"/>
      <scheme val="minor"/>
    </font>
    <font>
      <sz val="11"/>
      <color theme="1"/>
      <name val="宋体"/>
      <family val="3"/>
      <charset val="134"/>
      <scheme val="minor"/>
    </font>
    <font>
      <sz val="9"/>
      <name val="宋体"/>
      <family val="3"/>
      <charset val="134"/>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s>
  <cellStyleXfs count="8">
    <xf numFmtId="0" fontId="0" fillId="0" borderId="0">
      <alignment vertical="center"/>
    </xf>
    <xf numFmtId="0" fontId="18" fillId="0" borderId="0">
      <alignment vertical="center"/>
    </xf>
    <xf numFmtId="0" fontId="15" fillId="0" borderId="0">
      <alignment vertical="center"/>
    </xf>
    <xf numFmtId="0" fontId="16" fillId="0" borderId="0">
      <alignment vertical="center"/>
    </xf>
    <xf numFmtId="0" fontId="15" fillId="0" borderId="0">
      <alignment vertical="center"/>
    </xf>
    <xf numFmtId="0" fontId="17" fillId="0" borderId="0"/>
    <xf numFmtId="0" fontId="15" fillId="0" borderId="0">
      <alignment vertical="center"/>
    </xf>
    <xf numFmtId="0" fontId="15" fillId="0" borderId="0">
      <alignment vertical="center"/>
    </xf>
  </cellStyleXfs>
  <cellXfs count="60">
    <xf numFmtId="0" fontId="0" fillId="0" borderId="0" xfId="0">
      <alignment vertical="center"/>
    </xf>
    <xf numFmtId="0" fontId="1" fillId="0" borderId="0" xfId="0" applyFont="1">
      <alignment vertical="center"/>
    </xf>
    <xf numFmtId="0" fontId="1" fillId="0" borderId="0" xfId="0" applyFont="1" applyAlignment="1">
      <alignment vertical="center" wrapText="1"/>
    </xf>
    <xf numFmtId="178" fontId="1" fillId="0" borderId="0" xfId="0" applyNumberFormat="1" applyFont="1" applyAlignment="1">
      <alignment horizontal="center" vertical="center"/>
    </xf>
    <xf numFmtId="0" fontId="1"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2" xfId="3" applyFont="1" applyBorder="1" applyAlignment="1">
      <alignment horizontal="center" vertical="center" wrapText="1"/>
    </xf>
    <xf numFmtId="0" fontId="5" fillId="0" borderId="1" xfId="4" applyFont="1" applyBorder="1" applyAlignment="1">
      <alignment vertical="center" wrapText="1"/>
    </xf>
    <xf numFmtId="0" fontId="1" fillId="0" borderId="1" xfId="5" applyFont="1" applyBorder="1" applyAlignment="1">
      <alignment horizontal="center" vertical="center"/>
    </xf>
    <xf numFmtId="178" fontId="1" fillId="0" borderId="1" xfId="0" applyNumberFormat="1" applyFont="1" applyBorder="1" applyAlignment="1">
      <alignment horizontal="center" vertical="center"/>
    </xf>
    <xf numFmtId="0" fontId="6" fillId="0" borderId="2" xfId="0" applyFont="1" applyBorder="1" applyAlignment="1">
      <alignment horizontal="center" vertical="center" wrapText="1"/>
    </xf>
    <xf numFmtId="179" fontId="7" fillId="0" borderId="1" xfId="0" applyNumberFormat="1" applyFont="1" applyBorder="1" applyAlignment="1">
      <alignment horizontal="center" vertical="center" wrapText="1"/>
    </xf>
    <xf numFmtId="0" fontId="5" fillId="0" borderId="1" xfId="4" applyFont="1" applyBorder="1" applyAlignment="1">
      <alignment horizontal="center" vertical="center" wrapText="1"/>
    </xf>
    <xf numFmtId="0" fontId="5" fillId="0" borderId="3" xfId="3" applyFont="1" applyBorder="1" applyAlignment="1">
      <alignment horizontal="center" vertical="center" wrapText="1"/>
    </xf>
    <xf numFmtId="0" fontId="5" fillId="0" borderId="4" xfId="4" applyFont="1" applyBorder="1" applyAlignment="1">
      <alignment horizontal="center" vertical="center" wrapText="1"/>
    </xf>
    <xf numFmtId="178" fontId="1" fillId="0" borderId="4" xfId="0" applyNumberFormat="1"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5" fillId="0" borderId="1" xfId="3" applyFont="1" applyBorder="1" applyAlignment="1">
      <alignment horizontal="center" vertical="center"/>
    </xf>
    <xf numFmtId="0" fontId="8" fillId="0" borderId="1" xfId="0" applyFont="1" applyBorder="1" applyAlignment="1">
      <alignment horizontal="justify" vertical="center"/>
    </xf>
    <xf numFmtId="0" fontId="9" fillId="0" borderId="2" xfId="3" applyFont="1" applyBorder="1" applyAlignment="1">
      <alignment horizontal="center" vertical="center" wrapText="1"/>
    </xf>
    <xf numFmtId="0" fontId="5" fillId="0" borderId="1" xfId="2" applyFont="1" applyBorder="1" applyAlignment="1">
      <alignment horizontal="left" vertical="center" wrapText="1"/>
    </xf>
    <xf numFmtId="0" fontId="5" fillId="0" borderId="0" xfId="1" applyFont="1" applyAlignment="1">
      <alignment horizontal="center" vertical="center"/>
    </xf>
    <xf numFmtId="0" fontId="0" fillId="0" borderId="0" xfId="0" applyAlignment="1">
      <alignment horizontal="center" vertical="center"/>
    </xf>
    <xf numFmtId="0" fontId="5" fillId="0" borderId="1" xfId="1" applyFont="1" applyBorder="1" applyAlignment="1">
      <alignment horizontal="center" vertical="center"/>
    </xf>
    <xf numFmtId="49" fontId="4" fillId="0" borderId="1" xfId="2" applyNumberFormat="1" applyFont="1" applyBorder="1" applyAlignment="1">
      <alignment horizontal="center" vertical="center" wrapText="1"/>
    </xf>
    <xf numFmtId="0" fontId="5" fillId="0" borderId="1" xfId="1" applyFont="1" applyBorder="1" applyAlignment="1">
      <alignment horizontal="center" vertical="center" wrapText="1"/>
    </xf>
    <xf numFmtId="0" fontId="5" fillId="0" borderId="1" xfId="6" applyFont="1" applyBorder="1" applyAlignment="1">
      <alignment horizontal="center" vertical="center" wrapText="1"/>
    </xf>
    <xf numFmtId="0" fontId="5" fillId="0" borderId="1" xfId="2" applyFont="1" applyBorder="1" applyAlignment="1">
      <alignment horizontal="center" vertical="center" wrapText="1"/>
    </xf>
    <xf numFmtId="43" fontId="5" fillId="0" borderId="1" xfId="0" applyNumberFormat="1" applyFont="1" applyBorder="1" applyAlignment="1">
      <alignment horizontal="center" vertical="center"/>
    </xf>
    <xf numFmtId="0" fontId="8" fillId="0" borderId="0" xfId="0" applyFont="1">
      <alignment vertical="center"/>
    </xf>
    <xf numFmtId="0" fontId="8" fillId="0" borderId="0" xfId="0" applyFont="1" applyAlignment="1">
      <alignment vertical="center" wrapText="1"/>
    </xf>
    <xf numFmtId="181" fontId="8" fillId="0" borderId="0" xfId="0" applyNumberFormat="1" applyFont="1">
      <alignment vertical="center"/>
    </xf>
    <xf numFmtId="0" fontId="8" fillId="0" borderId="1" xfId="0" applyFont="1"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5" applyFont="1" applyBorder="1" applyAlignment="1">
      <alignment horizontal="center" vertical="center" wrapText="1"/>
    </xf>
    <xf numFmtId="179" fontId="8" fillId="0" borderId="1" xfId="0" applyNumberFormat="1" applyFont="1" applyBorder="1" applyAlignment="1">
      <alignment horizontal="center" vertical="center" wrapText="1"/>
    </xf>
    <xf numFmtId="0" fontId="13" fillId="0" borderId="2" xfId="3" applyFont="1" applyBorder="1" applyAlignment="1">
      <alignment horizontal="center" vertical="center" wrapText="1"/>
    </xf>
    <xf numFmtId="0" fontId="5" fillId="0" borderId="0" xfId="1" applyFont="1" applyAlignment="1">
      <alignment horizontal="center" vertical="center" wrapText="1"/>
    </xf>
    <xf numFmtId="0" fontId="5" fillId="0" borderId="1" xfId="3" applyFont="1" applyBorder="1" applyAlignment="1">
      <alignment vertical="center" wrapText="1"/>
    </xf>
    <xf numFmtId="0" fontId="5" fillId="0" borderId="5" xfId="7" applyFont="1" applyBorder="1" applyAlignment="1">
      <alignment horizontal="center" vertical="center" wrapText="1"/>
    </xf>
    <xf numFmtId="179" fontId="5" fillId="0" borderId="1" xfId="3" applyNumberFormat="1" applyFont="1" applyBorder="1" applyAlignment="1">
      <alignment horizontal="center" vertical="center" wrapText="1"/>
    </xf>
    <xf numFmtId="179" fontId="5" fillId="0" borderId="1" xfId="1" applyNumberFormat="1" applyFont="1" applyBorder="1" applyAlignment="1">
      <alignment horizontal="center" vertical="center" wrapText="1"/>
    </xf>
    <xf numFmtId="0" fontId="5" fillId="0" borderId="1" xfId="4" applyFont="1" applyBorder="1" applyAlignment="1">
      <alignment horizontal="left" vertical="center" wrapText="1"/>
    </xf>
    <xf numFmtId="179" fontId="5" fillId="0" borderId="1" xfId="3" applyNumberFormat="1" applyFont="1" applyBorder="1" applyAlignment="1">
      <alignment horizontal="center" vertical="center"/>
    </xf>
    <xf numFmtId="179" fontId="5" fillId="0" borderId="1" xfId="1" applyNumberFormat="1" applyFont="1" applyBorder="1" applyAlignment="1">
      <alignment horizontal="center" vertical="center"/>
    </xf>
    <xf numFmtId="0" fontId="5" fillId="0" borderId="1" xfId="2" applyFont="1" applyBorder="1" applyAlignment="1">
      <alignment horizontal="center" vertical="center" wrapText="1"/>
    </xf>
    <xf numFmtId="0" fontId="5" fillId="0" borderId="1" xfId="2" applyFont="1" applyBorder="1" applyAlignment="1">
      <alignment horizontal="left" vertical="center" wrapText="1"/>
    </xf>
    <xf numFmtId="180" fontId="5" fillId="0" borderId="5" xfId="1" applyNumberFormat="1" applyFont="1" applyBorder="1" applyAlignment="1">
      <alignment horizontal="center" vertical="center"/>
    </xf>
    <xf numFmtId="180" fontId="5" fillId="0" borderId="6" xfId="1" applyNumberFormat="1" applyFont="1" applyBorder="1" applyAlignment="1">
      <alignment horizontal="center" vertical="center"/>
    </xf>
    <xf numFmtId="180" fontId="5" fillId="0" borderId="2" xfId="1" applyNumberFormat="1" applyFont="1" applyBorder="1" applyAlignment="1">
      <alignment horizontal="center" vertical="center"/>
    </xf>
    <xf numFmtId="0" fontId="14" fillId="0" borderId="0" xfId="1" applyFont="1" applyAlignment="1">
      <alignment horizontal="center" vertical="center" wrapText="1"/>
    </xf>
    <xf numFmtId="0" fontId="11" fillId="0" borderId="0" xfId="0" applyFont="1" applyAlignment="1">
      <alignment horizontal="center" vertical="center" wrapText="1"/>
    </xf>
    <xf numFmtId="0" fontId="10" fillId="0" borderId="0" xfId="1" applyFont="1" applyAlignment="1">
      <alignment horizontal="center" vertical="center" wrapText="1"/>
    </xf>
    <xf numFmtId="0" fontId="2" fillId="0" borderId="0" xfId="0" applyFont="1" applyAlignment="1">
      <alignment horizontal="center" vertical="center" wrapText="1"/>
    </xf>
    <xf numFmtId="0" fontId="5" fillId="0" borderId="1" xfId="6" applyFont="1" applyFill="1" applyBorder="1" applyAlignment="1">
      <alignment horizontal="center" vertical="center" wrapText="1"/>
    </xf>
  </cellXfs>
  <cellStyles count="8">
    <cellStyle name="Normal" xfId="5" xr:uid="{00000000-0005-0000-0000-000035000000}"/>
    <cellStyle name="常规" xfId="0" builtinId="0"/>
    <cellStyle name="常规 11" xfId="1" xr:uid="{00000000-0005-0000-0000-000031000000}"/>
    <cellStyle name="常规 15" xfId="3" xr:uid="{00000000-0005-0000-0000-000033000000}"/>
    <cellStyle name="常规 9" xfId="2" xr:uid="{00000000-0005-0000-0000-000032000000}"/>
    <cellStyle name="常规 9 2" xfId="6" xr:uid="{00000000-0005-0000-0000-000036000000}"/>
    <cellStyle name="常规 9 2 2" xfId="4" xr:uid="{00000000-0005-0000-0000-000034000000}"/>
    <cellStyle name="常规 9 3" xfId="7" xr:uid="{00000000-0005-0000-0000-00003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
  <sheetViews>
    <sheetView tabSelected="1" topLeftCell="B1" workbookViewId="0">
      <selection activeCell="B1" sqref="B1:H1"/>
    </sheetView>
  </sheetViews>
  <sheetFormatPr defaultColWidth="9.81640625" defaultRowHeight="13" x14ac:dyDescent="0.25"/>
  <cols>
    <col min="1" max="1" width="6.54296875" style="24" customWidth="1"/>
    <col min="2" max="2" width="13.26953125" style="24" customWidth="1"/>
    <col min="3" max="3" width="31.453125" style="42" customWidth="1"/>
    <col min="4" max="4" width="45.90625" style="42" customWidth="1"/>
    <col min="5" max="5" width="8" style="42" customWidth="1"/>
    <col min="6" max="6" width="15" style="24" customWidth="1"/>
    <col min="7" max="7" width="10.6328125" style="24" customWidth="1"/>
    <col min="8" max="8" width="14.453125" style="24" customWidth="1"/>
    <col min="9" max="16367" width="9.81640625" style="24"/>
    <col min="16368" max="16368" width="14.08984375" style="24"/>
    <col min="16369" max="16384" width="9.81640625" style="24"/>
  </cols>
  <sheetData>
    <row r="1" spans="1:8" ht="56" customHeight="1" x14ac:dyDescent="0.25">
      <c r="B1" s="55" t="s">
        <v>173</v>
      </c>
      <c r="C1" s="55"/>
      <c r="D1" s="55"/>
      <c r="E1" s="55"/>
      <c r="F1" s="55"/>
      <c r="G1" s="55"/>
      <c r="H1" s="55"/>
    </row>
    <row r="2" spans="1:8" ht="39" x14ac:dyDescent="0.25">
      <c r="A2" s="26" t="s">
        <v>0</v>
      </c>
      <c r="B2" s="27" t="s">
        <v>1</v>
      </c>
      <c r="C2" s="27" t="s">
        <v>2</v>
      </c>
      <c r="D2" s="28" t="s">
        <v>3</v>
      </c>
      <c r="E2" s="27" t="s">
        <v>4</v>
      </c>
      <c r="F2" s="7" t="s">
        <v>5</v>
      </c>
      <c r="G2" s="7" t="s">
        <v>6</v>
      </c>
      <c r="H2" s="7" t="s">
        <v>7</v>
      </c>
    </row>
    <row r="3" spans="1:8" ht="27" customHeight="1" x14ac:dyDescent="0.25">
      <c r="A3" s="26">
        <v>1</v>
      </c>
      <c r="B3" s="50" t="s">
        <v>8</v>
      </c>
      <c r="C3" s="43" t="s">
        <v>9</v>
      </c>
      <c r="D3" s="51" t="s">
        <v>10</v>
      </c>
      <c r="E3" s="44" t="s">
        <v>11</v>
      </c>
      <c r="F3" s="45">
        <v>147.52000000000001</v>
      </c>
      <c r="G3" s="46">
        <v>2.96</v>
      </c>
      <c r="H3" s="46">
        <f t="shared" ref="H3:H11" si="0">F3+G3</f>
        <v>150.48000000000002</v>
      </c>
    </row>
    <row r="4" spans="1:8" ht="27" customHeight="1" x14ac:dyDescent="0.25">
      <c r="A4" s="26">
        <v>2</v>
      </c>
      <c r="B4" s="50"/>
      <c r="C4" s="43" t="s">
        <v>12</v>
      </c>
      <c r="D4" s="51"/>
      <c r="E4" s="44" t="s">
        <v>11</v>
      </c>
      <c r="F4" s="45">
        <v>132.78</v>
      </c>
      <c r="G4" s="46">
        <v>2.66</v>
      </c>
      <c r="H4" s="46">
        <f t="shared" si="0"/>
        <v>135.44</v>
      </c>
    </row>
    <row r="5" spans="1:8" ht="27" customHeight="1" x14ac:dyDescent="0.25">
      <c r="A5" s="26">
        <v>3</v>
      </c>
      <c r="B5" s="50"/>
      <c r="C5" s="43" t="s">
        <v>13</v>
      </c>
      <c r="D5" s="51"/>
      <c r="E5" s="44" t="s">
        <v>11</v>
      </c>
      <c r="F5" s="45">
        <v>103.27</v>
      </c>
      <c r="G5" s="46">
        <v>2.0699999999999998</v>
      </c>
      <c r="H5" s="46">
        <f t="shared" si="0"/>
        <v>105.33999999999999</v>
      </c>
    </row>
    <row r="6" spans="1:8" ht="27" customHeight="1" x14ac:dyDescent="0.25">
      <c r="A6" s="26">
        <v>4</v>
      </c>
      <c r="B6" s="50" t="s">
        <v>14</v>
      </c>
      <c r="C6" s="43" t="s">
        <v>15</v>
      </c>
      <c r="D6" s="51" t="s">
        <v>16</v>
      </c>
      <c r="E6" s="44" t="s">
        <v>11</v>
      </c>
      <c r="F6" s="45">
        <v>147.52000000000001</v>
      </c>
      <c r="G6" s="46">
        <v>2.96</v>
      </c>
      <c r="H6" s="46">
        <f t="shared" si="0"/>
        <v>150.48000000000002</v>
      </c>
    </row>
    <row r="7" spans="1:8" ht="27" customHeight="1" x14ac:dyDescent="0.25">
      <c r="A7" s="26">
        <v>5</v>
      </c>
      <c r="B7" s="50"/>
      <c r="C7" s="43" t="s">
        <v>17</v>
      </c>
      <c r="D7" s="51"/>
      <c r="E7" s="44" t="s">
        <v>11</v>
      </c>
      <c r="F7" s="45">
        <v>132.78</v>
      </c>
      <c r="G7" s="46">
        <v>2.66</v>
      </c>
      <c r="H7" s="46">
        <f t="shared" si="0"/>
        <v>135.44</v>
      </c>
    </row>
    <row r="8" spans="1:8" ht="27" customHeight="1" x14ac:dyDescent="0.25">
      <c r="A8" s="26">
        <v>6</v>
      </c>
      <c r="B8" s="50"/>
      <c r="C8" s="43" t="s">
        <v>18</v>
      </c>
      <c r="D8" s="51"/>
      <c r="E8" s="44" t="s">
        <v>11</v>
      </c>
      <c r="F8" s="45">
        <v>103.27</v>
      </c>
      <c r="G8" s="46">
        <v>2.0699999999999998</v>
      </c>
      <c r="H8" s="46">
        <f t="shared" si="0"/>
        <v>105.33999999999999</v>
      </c>
    </row>
    <row r="9" spans="1:8" ht="27" customHeight="1" x14ac:dyDescent="0.25">
      <c r="A9" s="26">
        <v>7</v>
      </c>
      <c r="B9" s="50" t="s">
        <v>19</v>
      </c>
      <c r="C9" s="43" t="s">
        <v>20</v>
      </c>
      <c r="D9" s="51" t="s">
        <v>10</v>
      </c>
      <c r="E9" s="44" t="s">
        <v>11</v>
      </c>
      <c r="F9" s="45">
        <v>147.52000000000001</v>
      </c>
      <c r="G9" s="46">
        <v>2.96</v>
      </c>
      <c r="H9" s="46">
        <f t="shared" si="0"/>
        <v>150.48000000000002</v>
      </c>
    </row>
    <row r="10" spans="1:8" ht="27" customHeight="1" x14ac:dyDescent="0.25">
      <c r="A10" s="26">
        <v>8</v>
      </c>
      <c r="B10" s="50"/>
      <c r="C10" s="43" t="s">
        <v>21</v>
      </c>
      <c r="D10" s="51"/>
      <c r="E10" s="44" t="s">
        <v>11</v>
      </c>
      <c r="F10" s="45">
        <v>132.78</v>
      </c>
      <c r="G10" s="46">
        <v>2.66</v>
      </c>
      <c r="H10" s="46">
        <f t="shared" si="0"/>
        <v>135.44</v>
      </c>
    </row>
    <row r="11" spans="1:8" ht="27" customHeight="1" x14ac:dyDescent="0.25">
      <c r="A11" s="26">
        <v>9</v>
      </c>
      <c r="B11" s="50"/>
      <c r="C11" s="43" t="s">
        <v>22</v>
      </c>
      <c r="D11" s="51"/>
      <c r="E11" s="44" t="s">
        <v>11</v>
      </c>
      <c r="F11" s="45">
        <v>103.27</v>
      </c>
      <c r="G11" s="46">
        <v>2.0699999999999998</v>
      </c>
      <c r="H11" s="46">
        <f t="shared" si="0"/>
        <v>105.33999999999999</v>
      </c>
    </row>
    <row r="12" spans="1:8" ht="27" customHeight="1" x14ac:dyDescent="0.25">
      <c r="A12" s="26">
        <v>10</v>
      </c>
      <c r="B12" s="30" t="s">
        <v>23</v>
      </c>
      <c r="C12" s="43" t="s">
        <v>24</v>
      </c>
      <c r="D12" s="47" t="s">
        <v>25</v>
      </c>
      <c r="E12" s="44" t="s">
        <v>11</v>
      </c>
      <c r="F12" s="48">
        <f t="shared" ref="F12:F17" si="1">ROUND(H12/1.02,2)</f>
        <v>65</v>
      </c>
      <c r="G12" s="49">
        <f t="shared" ref="G12:G23" si="2">H12-F12</f>
        <v>1.2999999999999972</v>
      </c>
      <c r="H12" s="49">
        <f t="shared" ref="H12:H14" si="3">ROUND((13260.2)/200,2)</f>
        <v>66.3</v>
      </c>
    </row>
    <row r="13" spans="1:8" ht="27" customHeight="1" x14ac:dyDescent="0.25">
      <c r="A13" s="26">
        <v>11</v>
      </c>
      <c r="B13" s="30" t="s">
        <v>26</v>
      </c>
      <c r="C13" s="43" t="s">
        <v>27</v>
      </c>
      <c r="D13" s="47" t="s">
        <v>25</v>
      </c>
      <c r="E13" s="44" t="s">
        <v>11</v>
      </c>
      <c r="F13" s="48">
        <f t="shared" si="1"/>
        <v>65</v>
      </c>
      <c r="G13" s="49">
        <f t="shared" si="2"/>
        <v>1.2999999999999972</v>
      </c>
      <c r="H13" s="49">
        <f t="shared" si="3"/>
        <v>66.3</v>
      </c>
    </row>
    <row r="14" spans="1:8" ht="27" customHeight="1" x14ac:dyDescent="0.25">
      <c r="A14" s="26">
        <v>12</v>
      </c>
      <c r="B14" s="30" t="s">
        <v>28</v>
      </c>
      <c r="C14" s="43" t="s">
        <v>29</v>
      </c>
      <c r="D14" s="47" t="s">
        <v>30</v>
      </c>
      <c r="E14" s="44" t="s">
        <v>11</v>
      </c>
      <c r="F14" s="48">
        <f t="shared" si="1"/>
        <v>65</v>
      </c>
      <c r="G14" s="49">
        <f t="shared" si="2"/>
        <v>1.2999999999999972</v>
      </c>
      <c r="H14" s="49">
        <f t="shared" si="3"/>
        <v>66.3</v>
      </c>
    </row>
    <row r="15" spans="1:8" ht="27" customHeight="1" x14ac:dyDescent="0.25">
      <c r="A15" s="26">
        <v>13</v>
      </c>
      <c r="B15" s="30" t="s">
        <v>31</v>
      </c>
      <c r="C15" s="43" t="s">
        <v>32</v>
      </c>
      <c r="D15" s="47" t="s">
        <v>33</v>
      </c>
      <c r="E15" s="44" t="s">
        <v>11</v>
      </c>
      <c r="F15" s="48">
        <f t="shared" si="1"/>
        <v>68.75</v>
      </c>
      <c r="G15" s="49">
        <f t="shared" si="2"/>
        <v>1.3799999999999955</v>
      </c>
      <c r="H15" s="49">
        <f t="shared" ref="H15:H17" si="4">ROUND((15287.56-1261.53)/200,2)</f>
        <v>70.13</v>
      </c>
    </row>
    <row r="16" spans="1:8" ht="27" customHeight="1" x14ac:dyDescent="0.25">
      <c r="A16" s="26">
        <v>14</v>
      </c>
      <c r="B16" s="30" t="s">
        <v>34</v>
      </c>
      <c r="C16" s="43" t="s">
        <v>35</v>
      </c>
      <c r="D16" s="47" t="s">
        <v>36</v>
      </c>
      <c r="E16" s="44" t="s">
        <v>11</v>
      </c>
      <c r="F16" s="48">
        <f t="shared" si="1"/>
        <v>68.75</v>
      </c>
      <c r="G16" s="49">
        <f t="shared" si="2"/>
        <v>1.3799999999999955</v>
      </c>
      <c r="H16" s="49">
        <f t="shared" si="4"/>
        <v>70.13</v>
      </c>
    </row>
    <row r="17" spans="1:8" ht="27" customHeight="1" x14ac:dyDescent="0.25">
      <c r="A17" s="26">
        <v>15</v>
      </c>
      <c r="B17" s="30" t="s">
        <v>37</v>
      </c>
      <c r="C17" s="43" t="s">
        <v>38</v>
      </c>
      <c r="D17" s="47" t="s">
        <v>30</v>
      </c>
      <c r="E17" s="44" t="s">
        <v>11</v>
      </c>
      <c r="F17" s="48">
        <f t="shared" si="1"/>
        <v>68.75</v>
      </c>
      <c r="G17" s="49">
        <f t="shared" si="2"/>
        <v>1.3799999999999955</v>
      </c>
      <c r="H17" s="49">
        <f t="shared" si="4"/>
        <v>70.13</v>
      </c>
    </row>
    <row r="18" spans="1:8" ht="27" customHeight="1" x14ac:dyDescent="0.25">
      <c r="A18" s="26">
        <v>16</v>
      </c>
      <c r="B18" s="30" t="s">
        <v>39</v>
      </c>
      <c r="C18" s="43" t="s">
        <v>40</v>
      </c>
      <c r="D18" s="47" t="s">
        <v>41</v>
      </c>
      <c r="E18" s="44" t="s">
        <v>11</v>
      </c>
      <c r="F18" s="48">
        <f t="shared" ref="F18:F23" si="5">ROUNDDOWN(H18/1.02,2)</f>
        <v>31.59</v>
      </c>
      <c r="G18" s="49">
        <f t="shared" si="2"/>
        <v>0.63999999999999702</v>
      </c>
      <c r="H18" s="49">
        <f>ROUND((6446.76)/200,2)</f>
        <v>32.229999999999997</v>
      </c>
    </row>
    <row r="19" spans="1:8" ht="27" customHeight="1" x14ac:dyDescent="0.25">
      <c r="A19" s="26">
        <v>17</v>
      </c>
      <c r="B19" s="30" t="s">
        <v>42</v>
      </c>
      <c r="C19" s="43" t="s">
        <v>43</v>
      </c>
      <c r="D19" s="47" t="s">
        <v>44</v>
      </c>
      <c r="E19" s="44" t="s">
        <v>11</v>
      </c>
      <c r="F19" s="48">
        <f t="shared" si="5"/>
        <v>31.59</v>
      </c>
      <c r="G19" s="49">
        <f t="shared" si="2"/>
        <v>0.63999999999999702</v>
      </c>
      <c r="H19" s="49">
        <f>ROUND((6446.76)/200,2)</f>
        <v>32.229999999999997</v>
      </c>
    </row>
    <row r="20" spans="1:8" ht="27" customHeight="1" x14ac:dyDescent="0.25">
      <c r="A20" s="26">
        <v>18</v>
      </c>
      <c r="B20" s="30" t="s">
        <v>45</v>
      </c>
      <c r="C20" s="43" t="s">
        <v>46</v>
      </c>
      <c r="D20" s="47" t="s">
        <v>47</v>
      </c>
      <c r="E20" s="44" t="s">
        <v>11</v>
      </c>
      <c r="F20" s="48">
        <f t="shared" si="5"/>
        <v>26.12</v>
      </c>
      <c r="G20" s="49">
        <f t="shared" si="2"/>
        <v>0.52999999999999758</v>
      </c>
      <c r="H20" s="49">
        <f>ROUND(5330.53/200,2)</f>
        <v>26.65</v>
      </c>
    </row>
    <row r="21" spans="1:8" ht="27" customHeight="1" x14ac:dyDescent="0.25">
      <c r="A21" s="26">
        <v>19</v>
      </c>
      <c r="B21" s="30" t="s">
        <v>48</v>
      </c>
      <c r="C21" s="43" t="s">
        <v>49</v>
      </c>
      <c r="D21" s="47" t="s">
        <v>50</v>
      </c>
      <c r="E21" s="44" t="s">
        <v>11</v>
      </c>
      <c r="F21" s="48">
        <f t="shared" si="5"/>
        <v>11.65</v>
      </c>
      <c r="G21" s="49">
        <f t="shared" si="2"/>
        <v>0.24000000000000021</v>
      </c>
      <c r="H21" s="49">
        <f t="shared" ref="H21:H23" si="6">ROUND((2591.66-213.99)/200,2)</f>
        <v>11.89</v>
      </c>
    </row>
    <row r="22" spans="1:8" ht="118" customHeight="1" x14ac:dyDescent="0.25">
      <c r="A22" s="26">
        <v>20</v>
      </c>
      <c r="B22" s="30" t="s">
        <v>51</v>
      </c>
      <c r="C22" s="43" t="s">
        <v>52</v>
      </c>
      <c r="D22" s="47" t="s">
        <v>53</v>
      </c>
      <c r="E22" s="44" t="s">
        <v>11</v>
      </c>
      <c r="F22" s="48">
        <f t="shared" si="5"/>
        <v>11.65</v>
      </c>
      <c r="G22" s="49">
        <f t="shared" si="2"/>
        <v>0.24000000000000021</v>
      </c>
      <c r="H22" s="49">
        <f t="shared" si="6"/>
        <v>11.89</v>
      </c>
    </row>
    <row r="23" spans="1:8" ht="118" customHeight="1" x14ac:dyDescent="0.25">
      <c r="A23" s="26">
        <v>21</v>
      </c>
      <c r="B23" s="30" t="s">
        <v>54</v>
      </c>
      <c r="C23" s="43" t="s">
        <v>55</v>
      </c>
      <c r="D23" s="47" t="s">
        <v>56</v>
      </c>
      <c r="E23" s="44" t="s">
        <v>11</v>
      </c>
      <c r="F23" s="48">
        <f t="shared" si="5"/>
        <v>11.65</v>
      </c>
      <c r="G23" s="49">
        <f t="shared" si="2"/>
        <v>0.24000000000000021</v>
      </c>
      <c r="H23" s="49">
        <f t="shared" si="6"/>
        <v>11.89</v>
      </c>
    </row>
    <row r="24" spans="1:8" ht="75" customHeight="1" x14ac:dyDescent="0.25">
      <c r="A24" s="26">
        <v>22</v>
      </c>
      <c r="B24" s="30" t="s">
        <v>57</v>
      </c>
      <c r="C24" s="43" t="s">
        <v>58</v>
      </c>
      <c r="D24" s="47" t="s">
        <v>59</v>
      </c>
      <c r="E24" s="20" t="s">
        <v>60</v>
      </c>
      <c r="F24" s="48">
        <v>694.52</v>
      </c>
      <c r="G24" s="49">
        <v>13.91</v>
      </c>
      <c r="H24" s="49">
        <f>772.19-63.76</f>
        <v>708.43000000000006</v>
      </c>
    </row>
  </sheetData>
  <mergeCells count="7">
    <mergeCell ref="B1:H1"/>
    <mergeCell ref="B3:B5"/>
    <mergeCell ref="B6:B8"/>
    <mergeCell ref="B9:B11"/>
    <mergeCell ref="D3:D5"/>
    <mergeCell ref="D6:D8"/>
    <mergeCell ref="D9:D11"/>
  </mergeCells>
  <phoneticPr fontId="19"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
  <sheetViews>
    <sheetView workbookViewId="0">
      <selection activeCell="B1" sqref="B1:G1"/>
    </sheetView>
  </sheetViews>
  <sheetFormatPr defaultColWidth="8.7265625" defaultRowHeight="13" x14ac:dyDescent="0.25"/>
  <cols>
    <col min="1" max="1" width="5.08984375" style="32" customWidth="1"/>
    <col min="2" max="2" width="25.453125" style="32" customWidth="1"/>
    <col min="3" max="3" width="36.1796875" style="32" customWidth="1"/>
    <col min="4" max="4" width="9.1796875" style="32" customWidth="1"/>
    <col min="5" max="5" width="15.1796875" style="34" customWidth="1"/>
    <col min="6" max="6" width="11.36328125" style="32" customWidth="1"/>
    <col min="7" max="7" width="15.1796875" style="32" customWidth="1"/>
    <col min="8" max="16384" width="8.7265625" style="32"/>
  </cols>
  <sheetData>
    <row r="1" spans="1:11" ht="71.5" customHeight="1" x14ac:dyDescent="0.25">
      <c r="B1" s="56" t="s">
        <v>173</v>
      </c>
      <c r="C1" s="56"/>
      <c r="D1" s="56"/>
      <c r="E1" s="56"/>
      <c r="F1" s="56"/>
      <c r="G1" s="56"/>
    </row>
    <row r="2" spans="1:11" ht="66" customHeight="1" x14ac:dyDescent="0.25">
      <c r="A2" s="35" t="s">
        <v>0</v>
      </c>
      <c r="B2" s="36" t="s">
        <v>1</v>
      </c>
      <c r="C2" s="37" t="s">
        <v>3</v>
      </c>
      <c r="D2" s="37" t="s">
        <v>61</v>
      </c>
      <c r="E2" s="7" t="s">
        <v>5</v>
      </c>
      <c r="F2" s="7" t="s">
        <v>6</v>
      </c>
      <c r="G2" s="7" t="s">
        <v>7</v>
      </c>
    </row>
    <row r="3" spans="1:11" s="33" customFormat="1" ht="47" customHeight="1" x14ac:dyDescent="0.25">
      <c r="A3" s="38">
        <v>1</v>
      </c>
      <c r="B3" s="8" t="s">
        <v>62</v>
      </c>
      <c r="C3" s="9" t="s">
        <v>63</v>
      </c>
      <c r="D3" s="39" t="s">
        <v>11</v>
      </c>
      <c r="E3" s="40">
        <v>7.11</v>
      </c>
      <c r="F3" s="40">
        <v>0.15</v>
      </c>
      <c r="G3" s="40">
        <v>7.26</v>
      </c>
      <c r="H3" s="24"/>
      <c r="I3" s="24"/>
      <c r="K3" s="24"/>
    </row>
    <row r="4" spans="1:11" s="33" customFormat="1" ht="47" customHeight="1" x14ac:dyDescent="0.25">
      <c r="A4" s="38">
        <v>2</v>
      </c>
      <c r="B4" s="41" t="s">
        <v>64</v>
      </c>
      <c r="C4" s="9" t="s">
        <v>65</v>
      </c>
      <c r="D4" s="39" t="s">
        <v>60</v>
      </c>
      <c r="E4" s="40">
        <v>424.87</v>
      </c>
      <c r="F4" s="40">
        <v>8.5</v>
      </c>
      <c r="G4" s="40">
        <v>433.37</v>
      </c>
      <c r="H4" s="24"/>
      <c r="I4" s="24"/>
      <c r="K4" s="24"/>
    </row>
    <row r="5" spans="1:11" s="33" customFormat="1" ht="47" customHeight="1" x14ac:dyDescent="0.25">
      <c r="A5" s="38">
        <v>3</v>
      </c>
      <c r="B5" s="8" t="s">
        <v>66</v>
      </c>
      <c r="C5" s="9" t="s">
        <v>67</v>
      </c>
      <c r="D5" s="39" t="s">
        <v>68</v>
      </c>
      <c r="E5" s="40">
        <v>522.02</v>
      </c>
      <c r="F5" s="40">
        <v>10.45</v>
      </c>
      <c r="G5" s="40">
        <v>532.47</v>
      </c>
      <c r="H5" s="24"/>
      <c r="I5" s="24"/>
      <c r="K5" s="24"/>
    </row>
    <row r="6" spans="1:11" s="33" customFormat="1" ht="47" customHeight="1" x14ac:dyDescent="0.25">
      <c r="A6" s="38">
        <v>4</v>
      </c>
      <c r="B6" s="8" t="s">
        <v>69</v>
      </c>
      <c r="C6" s="9" t="s">
        <v>70</v>
      </c>
      <c r="D6" s="39" t="s">
        <v>68</v>
      </c>
      <c r="E6" s="40">
        <v>652.69000000000005</v>
      </c>
      <c r="F6" s="40">
        <v>13.06</v>
      </c>
      <c r="G6" s="40">
        <v>665.75</v>
      </c>
      <c r="H6" s="24"/>
      <c r="I6" s="24"/>
      <c r="K6" s="24"/>
    </row>
    <row r="7" spans="1:11" s="33" customFormat="1" ht="47" customHeight="1" x14ac:dyDescent="0.25">
      <c r="A7" s="38">
        <v>5</v>
      </c>
      <c r="B7" s="41" t="s">
        <v>71</v>
      </c>
      <c r="C7" s="9" t="s">
        <v>72</v>
      </c>
      <c r="D7" s="39" t="s">
        <v>68</v>
      </c>
      <c r="E7" s="40">
        <v>293.69</v>
      </c>
      <c r="F7" s="40">
        <v>5.88</v>
      </c>
      <c r="G7" s="40">
        <v>299.57</v>
      </c>
      <c r="H7" s="24"/>
      <c r="I7" s="24"/>
      <c r="K7" s="24"/>
    </row>
    <row r="8" spans="1:11" s="33" customFormat="1" ht="47" customHeight="1" x14ac:dyDescent="0.25">
      <c r="A8" s="38">
        <v>6</v>
      </c>
      <c r="B8" s="8" t="s">
        <v>73</v>
      </c>
      <c r="C8" s="9" t="s">
        <v>74</v>
      </c>
      <c r="D8" s="39" t="s">
        <v>75</v>
      </c>
      <c r="E8" s="40">
        <v>425.76</v>
      </c>
      <c r="F8" s="40">
        <v>8.52</v>
      </c>
      <c r="G8" s="40">
        <v>434.28</v>
      </c>
      <c r="H8" s="24"/>
      <c r="I8" s="24"/>
      <c r="K8" s="24"/>
    </row>
    <row r="9" spans="1:11" s="33" customFormat="1" ht="47" customHeight="1" x14ac:dyDescent="0.25">
      <c r="A9" s="38">
        <v>7</v>
      </c>
      <c r="B9" s="41" t="s">
        <v>76</v>
      </c>
      <c r="C9" s="9" t="s">
        <v>77</v>
      </c>
      <c r="D9" s="39" t="s">
        <v>60</v>
      </c>
      <c r="E9" s="40">
        <v>42.03</v>
      </c>
      <c r="F9" s="40">
        <v>0.85</v>
      </c>
      <c r="G9" s="40">
        <v>42.88</v>
      </c>
      <c r="H9" s="24"/>
      <c r="I9" s="24"/>
      <c r="K9" s="24"/>
    </row>
    <row r="10" spans="1:11" s="33" customFormat="1" ht="47" customHeight="1" x14ac:dyDescent="0.25">
      <c r="A10" s="38">
        <v>8</v>
      </c>
      <c r="B10" s="41" t="s">
        <v>78</v>
      </c>
      <c r="C10" s="9" t="s">
        <v>79</v>
      </c>
      <c r="D10" s="39" t="s">
        <v>11</v>
      </c>
      <c r="E10" s="40">
        <v>3.48</v>
      </c>
      <c r="F10" s="40">
        <v>7.0000000000000007E-2</v>
      </c>
      <c r="G10" s="40">
        <v>3.55</v>
      </c>
      <c r="H10" s="24"/>
      <c r="I10" s="24"/>
      <c r="K10" s="24"/>
    </row>
  </sheetData>
  <mergeCells count="1">
    <mergeCell ref="B1:G1"/>
  </mergeCells>
  <phoneticPr fontId="19"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7"/>
  <sheetViews>
    <sheetView topLeftCell="A34" workbookViewId="0">
      <selection activeCell="C48" sqref="C48"/>
    </sheetView>
  </sheetViews>
  <sheetFormatPr defaultColWidth="9" defaultRowHeight="14" x14ac:dyDescent="0.25"/>
  <cols>
    <col min="1" max="1" width="9" style="25"/>
    <col min="2" max="2" width="27.08984375" style="25" customWidth="1"/>
    <col min="3" max="3" width="9" style="25"/>
    <col min="4" max="4" width="39.36328125" style="25" customWidth="1"/>
    <col min="5" max="5" width="9" style="25"/>
    <col min="6" max="7" width="12.08984375" style="25" customWidth="1"/>
    <col min="8" max="8" width="12.26953125" style="25" customWidth="1"/>
    <col min="9" max="10" width="9" style="25"/>
    <col min="11" max="11" width="10.36328125" style="25"/>
    <col min="12" max="16384" width="9" style="25"/>
  </cols>
  <sheetData>
    <row r="1" spans="1:12" ht="47" customHeight="1" x14ac:dyDescent="0.25">
      <c r="A1" s="57" t="s">
        <v>173</v>
      </c>
      <c r="B1" s="57"/>
      <c r="C1" s="57"/>
      <c r="D1" s="57"/>
      <c r="E1" s="57"/>
      <c r="F1" s="57"/>
      <c r="G1" s="57"/>
      <c r="H1" s="57"/>
    </row>
    <row r="2" spans="1:12" ht="39" x14ac:dyDescent="0.25">
      <c r="A2" s="26" t="s">
        <v>0</v>
      </c>
      <c r="B2" s="27" t="s">
        <v>1</v>
      </c>
      <c r="C2" s="27" t="s">
        <v>80</v>
      </c>
      <c r="D2" s="27" t="s">
        <v>3</v>
      </c>
      <c r="E2" s="28" t="s">
        <v>4</v>
      </c>
      <c r="F2" s="7" t="s">
        <v>5</v>
      </c>
      <c r="G2" s="7" t="s">
        <v>6</v>
      </c>
      <c r="H2" s="7" t="s">
        <v>7</v>
      </c>
    </row>
    <row r="3" spans="1:12" ht="78" customHeight="1" x14ac:dyDescent="0.25">
      <c r="A3" s="26">
        <v>1</v>
      </c>
      <c r="B3" s="29" t="s">
        <v>81</v>
      </c>
      <c r="C3" s="30" t="s">
        <v>82</v>
      </c>
      <c r="D3" s="29" t="s">
        <v>83</v>
      </c>
      <c r="E3" s="29" t="s">
        <v>84</v>
      </c>
      <c r="F3" s="31">
        <v>1669.72703847511</v>
      </c>
      <c r="G3" s="31">
        <v>50.1</v>
      </c>
      <c r="H3" s="31">
        <v>1719.8270384751099</v>
      </c>
      <c r="I3" s="24"/>
      <c r="J3" s="24"/>
      <c r="L3" s="24"/>
    </row>
    <row r="4" spans="1:12" ht="78" customHeight="1" x14ac:dyDescent="0.25">
      <c r="A4" s="26">
        <v>2</v>
      </c>
      <c r="B4" s="29" t="s">
        <v>85</v>
      </c>
      <c r="C4" s="30" t="s">
        <v>82</v>
      </c>
      <c r="D4" s="29" t="s">
        <v>83</v>
      </c>
      <c r="E4" s="29" t="s">
        <v>84</v>
      </c>
      <c r="F4" s="31">
        <v>1721.17418581419</v>
      </c>
      <c r="G4" s="31">
        <v>51.64</v>
      </c>
      <c r="H4" s="31">
        <v>1772.8141858141901</v>
      </c>
      <c r="I4" s="24"/>
      <c r="J4" s="24"/>
      <c r="L4" s="24"/>
    </row>
    <row r="5" spans="1:12" ht="78" customHeight="1" x14ac:dyDescent="0.25">
      <c r="A5" s="26">
        <v>3</v>
      </c>
      <c r="B5" s="29" t="s">
        <v>86</v>
      </c>
      <c r="C5" s="30" t="s">
        <v>82</v>
      </c>
      <c r="D5" s="29" t="s">
        <v>87</v>
      </c>
      <c r="E5" s="29" t="s">
        <v>84</v>
      </c>
      <c r="F5" s="31">
        <v>2346.9578079774101</v>
      </c>
      <c r="G5" s="31">
        <v>70.41</v>
      </c>
      <c r="H5" s="31">
        <v>2417.3678079774099</v>
      </c>
      <c r="I5" s="24"/>
      <c r="J5" s="24"/>
      <c r="L5" s="24"/>
    </row>
    <row r="6" spans="1:12" ht="78" customHeight="1" x14ac:dyDescent="0.25">
      <c r="A6" s="26">
        <v>4</v>
      </c>
      <c r="B6" s="29" t="s">
        <v>88</v>
      </c>
      <c r="C6" s="30" t="s">
        <v>82</v>
      </c>
      <c r="D6" s="29" t="s">
        <v>87</v>
      </c>
      <c r="E6" s="29" t="s">
        <v>84</v>
      </c>
      <c r="F6" s="31">
        <v>2196.81594072594</v>
      </c>
      <c r="G6" s="31">
        <v>65.91</v>
      </c>
      <c r="H6" s="31">
        <v>2262.7259407259398</v>
      </c>
      <c r="I6" s="24"/>
      <c r="J6" s="24"/>
      <c r="L6" s="24"/>
    </row>
    <row r="7" spans="1:12" ht="78" customHeight="1" x14ac:dyDescent="0.25">
      <c r="A7" s="26">
        <v>5</v>
      </c>
      <c r="B7" s="29" t="s">
        <v>89</v>
      </c>
      <c r="C7" s="30" t="s">
        <v>82</v>
      </c>
      <c r="D7" s="29" t="s">
        <v>90</v>
      </c>
      <c r="E7" s="29" t="s">
        <v>84</v>
      </c>
      <c r="F7" s="31">
        <v>1978.50119402985</v>
      </c>
      <c r="G7" s="31">
        <v>59.36</v>
      </c>
      <c r="H7" s="31">
        <v>2037.8611940298499</v>
      </c>
      <c r="I7" s="24"/>
      <c r="J7" s="24"/>
      <c r="L7" s="24"/>
    </row>
    <row r="8" spans="1:12" ht="78" customHeight="1" x14ac:dyDescent="0.25">
      <c r="A8" s="26">
        <v>6</v>
      </c>
      <c r="B8" s="29" t="s">
        <v>91</v>
      </c>
      <c r="C8" s="30" t="s">
        <v>82</v>
      </c>
      <c r="D8" s="29" t="s">
        <v>90</v>
      </c>
      <c r="E8" s="29" t="s">
        <v>84</v>
      </c>
      <c r="F8" s="31">
        <v>1903.4314428242501</v>
      </c>
      <c r="G8" s="31">
        <v>57.11</v>
      </c>
      <c r="H8" s="31">
        <v>1960.54144282425</v>
      </c>
      <c r="I8" s="24"/>
      <c r="J8" s="24"/>
      <c r="L8" s="24"/>
    </row>
    <row r="9" spans="1:12" ht="78" customHeight="1" x14ac:dyDescent="0.25">
      <c r="A9" s="26">
        <v>7</v>
      </c>
      <c r="B9" s="29" t="s">
        <v>92</v>
      </c>
      <c r="C9" s="30" t="s">
        <v>82</v>
      </c>
      <c r="D9" s="29" t="s">
        <v>90</v>
      </c>
      <c r="E9" s="29" t="s">
        <v>84</v>
      </c>
      <c r="F9" s="31">
        <v>1881.3641592920401</v>
      </c>
      <c r="G9" s="31">
        <v>56.45</v>
      </c>
      <c r="H9" s="31">
        <v>1937.8141592920399</v>
      </c>
      <c r="I9" s="24"/>
      <c r="J9" s="24"/>
      <c r="L9" s="24"/>
    </row>
    <row r="10" spans="1:12" ht="78" customHeight="1" x14ac:dyDescent="0.25">
      <c r="A10" s="26">
        <v>8</v>
      </c>
      <c r="B10" s="29" t="s">
        <v>93</v>
      </c>
      <c r="C10" s="30" t="s">
        <v>82</v>
      </c>
      <c r="D10" s="29" t="s">
        <v>94</v>
      </c>
      <c r="E10" s="29" t="s">
        <v>84</v>
      </c>
      <c r="F10" s="31">
        <v>1512.68258064516</v>
      </c>
      <c r="G10" s="31">
        <v>45.39</v>
      </c>
      <c r="H10" s="31">
        <v>1558.0725806451601</v>
      </c>
      <c r="I10" s="24"/>
      <c r="J10" s="24"/>
      <c r="L10" s="24"/>
    </row>
    <row r="11" spans="1:12" ht="78" customHeight="1" x14ac:dyDescent="0.25">
      <c r="A11" s="26">
        <v>9</v>
      </c>
      <c r="B11" s="29" t="s">
        <v>95</v>
      </c>
      <c r="C11" s="30" t="s">
        <v>82</v>
      </c>
      <c r="D11" s="29" t="s">
        <v>94</v>
      </c>
      <c r="E11" s="29" t="s">
        <v>84</v>
      </c>
      <c r="F11" s="31">
        <v>1508.14956647399</v>
      </c>
      <c r="G11" s="31">
        <v>45.25</v>
      </c>
      <c r="H11" s="31">
        <v>1553.39956647399</v>
      </c>
      <c r="I11" s="24"/>
      <c r="J11" s="24"/>
      <c r="L11" s="24"/>
    </row>
    <row r="12" spans="1:12" ht="78" customHeight="1" x14ac:dyDescent="0.25">
      <c r="A12" s="26">
        <v>10</v>
      </c>
      <c r="B12" s="29" t="s">
        <v>96</v>
      </c>
      <c r="C12" s="30" t="s">
        <v>82</v>
      </c>
      <c r="D12" s="29" t="s">
        <v>94</v>
      </c>
      <c r="E12" s="29" t="s">
        <v>84</v>
      </c>
      <c r="F12" s="31">
        <v>1626.55549132948</v>
      </c>
      <c r="G12" s="31">
        <v>48.8</v>
      </c>
      <c r="H12" s="31">
        <v>1675.3554913294799</v>
      </c>
      <c r="I12" s="24"/>
      <c r="J12" s="24"/>
      <c r="L12" s="24"/>
    </row>
    <row r="13" spans="1:12" ht="78" customHeight="1" x14ac:dyDescent="0.25">
      <c r="A13" s="26">
        <v>11</v>
      </c>
      <c r="B13" s="29" t="s">
        <v>97</v>
      </c>
      <c r="C13" s="30" t="s">
        <v>82</v>
      </c>
      <c r="D13" s="29" t="s">
        <v>94</v>
      </c>
      <c r="E13" s="29" t="s">
        <v>84</v>
      </c>
      <c r="F13" s="31">
        <v>1646.9547849462399</v>
      </c>
      <c r="G13" s="31">
        <v>49.41</v>
      </c>
      <c r="H13" s="31">
        <v>1696.36478494624</v>
      </c>
      <c r="I13" s="24"/>
      <c r="J13" s="24"/>
      <c r="L13" s="24"/>
    </row>
    <row r="14" spans="1:12" ht="78" customHeight="1" x14ac:dyDescent="0.25">
      <c r="A14" s="26">
        <v>12</v>
      </c>
      <c r="B14" s="29" t="s">
        <v>98</v>
      </c>
      <c r="C14" s="30" t="s">
        <v>82</v>
      </c>
      <c r="D14" s="29" t="s">
        <v>94</v>
      </c>
      <c r="E14" s="29" t="s">
        <v>84</v>
      </c>
      <c r="F14" s="31">
        <v>1627.0069508670499</v>
      </c>
      <c r="G14" s="31">
        <v>48.82</v>
      </c>
      <c r="H14" s="31">
        <v>1675.8269508670501</v>
      </c>
      <c r="I14" s="24"/>
      <c r="J14" s="24"/>
      <c r="L14" s="24"/>
    </row>
    <row r="15" spans="1:12" ht="78" customHeight="1" x14ac:dyDescent="0.25">
      <c r="A15" s="26">
        <v>13</v>
      </c>
      <c r="B15" s="29" t="s">
        <v>99</v>
      </c>
      <c r="C15" s="30" t="s">
        <v>82</v>
      </c>
      <c r="D15" s="29" t="s">
        <v>94</v>
      </c>
      <c r="E15" s="29" t="s">
        <v>84</v>
      </c>
      <c r="F15" s="31">
        <v>1676.44927745665</v>
      </c>
      <c r="G15" s="31">
        <v>50.3</v>
      </c>
      <c r="H15" s="31">
        <v>1726.7492774566499</v>
      </c>
      <c r="I15" s="24"/>
      <c r="J15" s="24"/>
      <c r="L15" s="24"/>
    </row>
    <row r="16" spans="1:12" ht="78" customHeight="1" x14ac:dyDescent="0.25">
      <c r="A16" s="26">
        <v>14</v>
      </c>
      <c r="B16" s="29" t="s">
        <v>100</v>
      </c>
      <c r="C16" s="30" t="s">
        <v>82</v>
      </c>
      <c r="D16" s="29" t="s">
        <v>101</v>
      </c>
      <c r="E16" s="29" t="s">
        <v>84</v>
      </c>
      <c r="F16" s="31">
        <v>4076.9042857142899</v>
      </c>
      <c r="G16" s="31">
        <v>122.31</v>
      </c>
      <c r="H16" s="31">
        <v>4199.2142857142899</v>
      </c>
      <c r="I16" s="24"/>
      <c r="J16" s="24"/>
      <c r="L16" s="24"/>
    </row>
    <row r="17" spans="1:12" ht="78" customHeight="1" x14ac:dyDescent="0.25">
      <c r="A17" s="26">
        <v>15</v>
      </c>
      <c r="B17" s="29" t="s">
        <v>102</v>
      </c>
      <c r="C17" s="30" t="s">
        <v>82</v>
      </c>
      <c r="D17" s="29" t="s">
        <v>101</v>
      </c>
      <c r="E17" s="29" t="s">
        <v>84</v>
      </c>
      <c r="F17" s="31">
        <v>3861.1864505119502</v>
      </c>
      <c r="G17" s="31">
        <v>115.84</v>
      </c>
      <c r="H17" s="31">
        <v>3977.0264505119499</v>
      </c>
      <c r="I17" s="24"/>
      <c r="J17" s="24"/>
      <c r="L17" s="24"/>
    </row>
    <row r="18" spans="1:12" ht="78" customHeight="1" x14ac:dyDescent="0.25">
      <c r="A18" s="26">
        <v>16</v>
      </c>
      <c r="B18" s="29" t="s">
        <v>103</v>
      </c>
      <c r="C18" s="30" t="s">
        <v>82</v>
      </c>
      <c r="D18" s="29" t="s">
        <v>101</v>
      </c>
      <c r="E18" s="29" t="s">
        <v>84</v>
      </c>
      <c r="F18" s="31">
        <v>3917.23988700565</v>
      </c>
      <c r="G18" s="31">
        <v>117.52</v>
      </c>
      <c r="H18" s="31">
        <v>4034.7598870056499</v>
      </c>
      <c r="I18" s="24"/>
      <c r="J18" s="24"/>
      <c r="L18" s="24"/>
    </row>
    <row r="19" spans="1:12" ht="78" customHeight="1" x14ac:dyDescent="0.25">
      <c r="A19" s="26">
        <v>17</v>
      </c>
      <c r="B19" s="29" t="s">
        <v>104</v>
      </c>
      <c r="C19" s="30" t="s">
        <v>82</v>
      </c>
      <c r="D19" s="29" t="s">
        <v>101</v>
      </c>
      <c r="E19" s="29" t="s">
        <v>84</v>
      </c>
      <c r="F19" s="31">
        <v>3865.1912717536802</v>
      </c>
      <c r="G19" s="31">
        <v>115.96</v>
      </c>
      <c r="H19" s="31">
        <v>3981.1512717536798</v>
      </c>
      <c r="I19" s="24"/>
      <c r="J19" s="24"/>
      <c r="L19" s="24"/>
    </row>
    <row r="20" spans="1:12" ht="78" customHeight="1" x14ac:dyDescent="0.25">
      <c r="A20" s="26">
        <v>18</v>
      </c>
      <c r="B20" s="29" t="s">
        <v>105</v>
      </c>
      <c r="C20" s="30" t="s">
        <v>82</v>
      </c>
      <c r="D20" s="29" t="s">
        <v>106</v>
      </c>
      <c r="E20" s="29" t="s">
        <v>107</v>
      </c>
      <c r="F20" s="31">
        <v>2792.3753333333302</v>
      </c>
      <c r="G20" s="31">
        <v>83.78</v>
      </c>
      <c r="H20" s="31">
        <v>2876.15533333333</v>
      </c>
      <c r="I20" s="24"/>
      <c r="J20" s="24"/>
      <c r="L20" s="24"/>
    </row>
    <row r="21" spans="1:12" ht="78" customHeight="1" x14ac:dyDescent="0.25">
      <c r="A21" s="26">
        <v>19</v>
      </c>
      <c r="B21" s="29" t="s">
        <v>108</v>
      </c>
      <c r="C21" s="30" t="s">
        <v>82</v>
      </c>
      <c r="D21" s="29" t="s">
        <v>106</v>
      </c>
      <c r="E21" s="29" t="s">
        <v>107</v>
      </c>
      <c r="F21" s="31">
        <v>2583.5830000000001</v>
      </c>
      <c r="G21" s="31">
        <v>77.510000000000005</v>
      </c>
      <c r="H21" s="31">
        <v>2661.0929999999998</v>
      </c>
      <c r="I21" s="24"/>
      <c r="J21" s="24"/>
      <c r="L21" s="24"/>
    </row>
    <row r="22" spans="1:12" ht="78" customHeight="1" x14ac:dyDescent="0.25">
      <c r="A22" s="26">
        <v>20</v>
      </c>
      <c r="B22" s="29" t="s">
        <v>109</v>
      </c>
      <c r="C22" s="30" t="s">
        <v>82</v>
      </c>
      <c r="D22" s="29" t="s">
        <v>110</v>
      </c>
      <c r="E22" s="29" t="s">
        <v>107</v>
      </c>
      <c r="F22" s="31">
        <v>1474.12</v>
      </c>
      <c r="G22" s="31">
        <v>44.23</v>
      </c>
      <c r="H22" s="31">
        <v>1518.35</v>
      </c>
      <c r="I22" s="24"/>
      <c r="J22" s="24"/>
      <c r="L22" s="24"/>
    </row>
    <row r="23" spans="1:12" ht="78" customHeight="1" x14ac:dyDescent="0.25">
      <c r="A23" s="26">
        <v>21</v>
      </c>
      <c r="B23" s="29" t="s">
        <v>111</v>
      </c>
      <c r="C23" s="30" t="s">
        <v>82</v>
      </c>
      <c r="D23" s="29" t="s">
        <v>112</v>
      </c>
      <c r="E23" s="29" t="s">
        <v>107</v>
      </c>
      <c r="F23" s="31">
        <v>496.88748822605999</v>
      </c>
      <c r="G23" s="31">
        <v>14.91</v>
      </c>
      <c r="H23" s="31">
        <v>511.79748822606001</v>
      </c>
      <c r="I23" s="24"/>
      <c r="J23" s="24"/>
      <c r="L23" s="24"/>
    </row>
    <row r="24" spans="1:12" ht="78" customHeight="1" x14ac:dyDescent="0.25">
      <c r="A24" s="26">
        <v>22</v>
      </c>
      <c r="B24" s="29" t="s">
        <v>113</v>
      </c>
      <c r="C24" s="30" t="s">
        <v>82</v>
      </c>
      <c r="D24" s="29" t="s">
        <v>112</v>
      </c>
      <c r="E24" s="29" t="s">
        <v>107</v>
      </c>
      <c r="F24" s="31">
        <v>514.26152276295102</v>
      </c>
      <c r="G24" s="31">
        <v>15.43</v>
      </c>
      <c r="H24" s="31">
        <v>529.69152276295097</v>
      </c>
      <c r="I24" s="24"/>
      <c r="J24" s="24"/>
      <c r="L24" s="24"/>
    </row>
    <row r="25" spans="1:12" ht="78" customHeight="1" x14ac:dyDescent="0.25">
      <c r="A25" s="26">
        <v>23</v>
      </c>
      <c r="B25" s="29" t="s">
        <v>114</v>
      </c>
      <c r="C25" s="30" t="s">
        <v>82</v>
      </c>
      <c r="D25" s="29" t="s">
        <v>112</v>
      </c>
      <c r="E25" s="29" t="s">
        <v>107</v>
      </c>
      <c r="F25" s="31">
        <v>510.24666666666701</v>
      </c>
      <c r="G25" s="31">
        <v>15.31</v>
      </c>
      <c r="H25" s="31">
        <v>525.55666666666696</v>
      </c>
      <c r="I25" s="24"/>
      <c r="J25" s="24"/>
      <c r="L25" s="24"/>
    </row>
    <row r="26" spans="1:12" ht="78" customHeight="1" x14ac:dyDescent="0.25">
      <c r="A26" s="26">
        <v>24</v>
      </c>
      <c r="B26" s="29" t="s">
        <v>115</v>
      </c>
      <c r="C26" s="30" t="s">
        <v>82</v>
      </c>
      <c r="D26" s="29" t="s">
        <v>116</v>
      </c>
      <c r="E26" s="29" t="s">
        <v>117</v>
      </c>
      <c r="F26" s="31">
        <v>7241.64</v>
      </c>
      <c r="G26" s="31">
        <v>217.26</v>
      </c>
      <c r="H26" s="31">
        <v>7458.9</v>
      </c>
      <c r="I26" s="24"/>
      <c r="J26" s="24"/>
      <c r="L26" s="24"/>
    </row>
    <row r="27" spans="1:12" ht="78" customHeight="1" x14ac:dyDescent="0.25">
      <c r="A27" s="26">
        <v>25</v>
      </c>
      <c r="B27" s="29" t="s">
        <v>118</v>
      </c>
      <c r="C27" s="30" t="s">
        <v>82</v>
      </c>
      <c r="D27" s="30" t="s">
        <v>119</v>
      </c>
      <c r="E27" s="29" t="s">
        <v>117</v>
      </c>
      <c r="F27" s="31">
        <v>3079.01</v>
      </c>
      <c r="G27" s="31">
        <v>92.38</v>
      </c>
      <c r="H27" s="31">
        <v>3171.39</v>
      </c>
      <c r="I27" s="24"/>
      <c r="J27" s="24"/>
      <c r="L27" s="24"/>
    </row>
    <row r="28" spans="1:12" ht="78" customHeight="1" x14ac:dyDescent="0.25">
      <c r="A28" s="26">
        <v>26</v>
      </c>
      <c r="B28" s="29" t="s">
        <v>120</v>
      </c>
      <c r="C28" s="30" t="s">
        <v>82</v>
      </c>
      <c r="D28" s="29" t="s">
        <v>121</v>
      </c>
      <c r="E28" s="29" t="s">
        <v>84</v>
      </c>
      <c r="F28" s="31">
        <v>315.27349805859501</v>
      </c>
      <c r="G28" s="31">
        <v>9.4600000000000009</v>
      </c>
      <c r="H28" s="31">
        <v>324.73349805859499</v>
      </c>
      <c r="I28" s="24"/>
      <c r="J28" s="24"/>
      <c r="L28" s="24"/>
    </row>
    <row r="29" spans="1:12" ht="78" customHeight="1" x14ac:dyDescent="0.25">
      <c r="A29" s="26">
        <v>27</v>
      </c>
      <c r="B29" s="29" t="s">
        <v>122</v>
      </c>
      <c r="C29" s="30" t="s">
        <v>82</v>
      </c>
      <c r="D29" s="29" t="s">
        <v>121</v>
      </c>
      <c r="E29" s="29" t="s">
        <v>84</v>
      </c>
      <c r="F29" s="31">
        <v>496.49534062830901</v>
      </c>
      <c r="G29" s="31">
        <v>14.9</v>
      </c>
      <c r="H29" s="31">
        <v>511.39534062830899</v>
      </c>
      <c r="I29" s="24"/>
      <c r="J29" s="24"/>
      <c r="L29" s="24"/>
    </row>
    <row r="30" spans="1:12" ht="78" customHeight="1" x14ac:dyDescent="0.25">
      <c r="A30" s="26">
        <v>28</v>
      </c>
      <c r="B30" s="29" t="s">
        <v>123</v>
      </c>
      <c r="C30" s="30" t="s">
        <v>82</v>
      </c>
      <c r="D30" s="29" t="s">
        <v>121</v>
      </c>
      <c r="E30" s="29" t="s">
        <v>84</v>
      </c>
      <c r="F30" s="31">
        <v>740.12780444758198</v>
      </c>
      <c r="G30" s="31">
        <v>22.21</v>
      </c>
      <c r="H30" s="31">
        <v>762.33780444758202</v>
      </c>
      <c r="I30" s="24"/>
      <c r="J30" s="24"/>
      <c r="L30" s="24"/>
    </row>
    <row r="31" spans="1:12" ht="78" customHeight="1" x14ac:dyDescent="0.25">
      <c r="A31" s="26">
        <v>29</v>
      </c>
      <c r="B31" s="29" t="s">
        <v>124</v>
      </c>
      <c r="C31" s="30" t="s">
        <v>82</v>
      </c>
      <c r="D31" s="29" t="s">
        <v>121</v>
      </c>
      <c r="E31" s="29" t="s">
        <v>84</v>
      </c>
      <c r="F31" s="31">
        <v>1243.9666219555199</v>
      </c>
      <c r="G31" s="31">
        <v>37.32</v>
      </c>
      <c r="H31" s="31">
        <v>1281.2866219555201</v>
      </c>
      <c r="I31" s="24"/>
      <c r="J31" s="24"/>
      <c r="L31" s="24"/>
    </row>
    <row r="32" spans="1:12" ht="78" customHeight="1" x14ac:dyDescent="0.25">
      <c r="A32" s="26">
        <v>30</v>
      </c>
      <c r="B32" s="29" t="s">
        <v>125</v>
      </c>
      <c r="C32" s="30" t="s">
        <v>82</v>
      </c>
      <c r="D32" s="29" t="s">
        <v>126</v>
      </c>
      <c r="E32" s="29" t="s">
        <v>107</v>
      </c>
      <c r="F32" s="31">
        <v>502.87666666666701</v>
      </c>
      <c r="G32" s="31">
        <v>15.09</v>
      </c>
      <c r="H32" s="31">
        <v>517.96666666666704</v>
      </c>
      <c r="I32" s="24"/>
      <c r="J32" s="24"/>
      <c r="L32" s="24"/>
    </row>
    <row r="33" spans="1:12" ht="78" customHeight="1" x14ac:dyDescent="0.25">
      <c r="A33" s="26">
        <v>31</v>
      </c>
      <c r="B33" s="29" t="s">
        <v>127</v>
      </c>
      <c r="C33" s="30" t="s">
        <v>82</v>
      </c>
      <c r="D33" s="29" t="s">
        <v>126</v>
      </c>
      <c r="E33" s="29" t="s">
        <v>107</v>
      </c>
      <c r="F33" s="31">
        <v>791.52</v>
      </c>
      <c r="G33" s="31">
        <v>23.75</v>
      </c>
      <c r="H33" s="31">
        <v>815.27</v>
      </c>
      <c r="I33" s="24"/>
      <c r="J33" s="24"/>
      <c r="L33" s="24"/>
    </row>
    <row r="34" spans="1:12" ht="78" customHeight="1" x14ac:dyDescent="0.25">
      <c r="A34" s="26">
        <v>32</v>
      </c>
      <c r="B34" s="29" t="s">
        <v>128</v>
      </c>
      <c r="C34" s="30" t="s">
        <v>82</v>
      </c>
      <c r="D34" s="29" t="s">
        <v>126</v>
      </c>
      <c r="E34" s="29" t="s">
        <v>107</v>
      </c>
      <c r="F34" s="31">
        <v>1187.5413333333299</v>
      </c>
      <c r="G34" s="31">
        <v>35.630000000000003</v>
      </c>
      <c r="H34" s="31">
        <v>1223.17133333333</v>
      </c>
      <c r="I34" s="24"/>
      <c r="J34" s="24"/>
      <c r="L34" s="24"/>
    </row>
    <row r="35" spans="1:12" ht="78" customHeight="1" x14ac:dyDescent="0.25">
      <c r="A35" s="26">
        <v>33</v>
      </c>
      <c r="B35" s="29" t="s">
        <v>129</v>
      </c>
      <c r="C35" s="30" t="s">
        <v>82</v>
      </c>
      <c r="D35" s="29" t="s">
        <v>126</v>
      </c>
      <c r="E35" s="29" t="s">
        <v>107</v>
      </c>
      <c r="F35" s="31">
        <v>1979.0619999999999</v>
      </c>
      <c r="G35" s="31">
        <v>59.38</v>
      </c>
      <c r="H35" s="31">
        <v>2038.442</v>
      </c>
      <c r="I35" s="24"/>
      <c r="J35" s="24"/>
      <c r="L35" s="24"/>
    </row>
    <row r="36" spans="1:12" ht="78" customHeight="1" x14ac:dyDescent="0.25">
      <c r="A36" s="26">
        <v>34</v>
      </c>
      <c r="B36" s="29" t="s">
        <v>130</v>
      </c>
      <c r="C36" s="30" t="s">
        <v>82</v>
      </c>
      <c r="D36" s="29" t="s">
        <v>131</v>
      </c>
      <c r="E36" s="29" t="s">
        <v>84</v>
      </c>
      <c r="F36" s="31">
        <v>442.87</v>
      </c>
      <c r="G36" s="31">
        <v>13.29</v>
      </c>
      <c r="H36" s="31">
        <v>456.16</v>
      </c>
      <c r="I36" s="24"/>
      <c r="J36" s="24"/>
      <c r="L36" s="24"/>
    </row>
    <row r="37" spans="1:12" ht="78" customHeight="1" x14ac:dyDescent="0.25">
      <c r="A37" s="26">
        <v>35</v>
      </c>
      <c r="B37" s="29" t="s">
        <v>132</v>
      </c>
      <c r="C37" s="30" t="s">
        <v>82</v>
      </c>
      <c r="D37" s="59" t="s">
        <v>133</v>
      </c>
      <c r="E37" s="29" t="s">
        <v>134</v>
      </c>
      <c r="F37" s="52" t="s">
        <v>135</v>
      </c>
      <c r="G37" s="53"/>
      <c r="H37" s="54"/>
      <c r="L37" s="24"/>
    </row>
  </sheetData>
  <mergeCells count="2">
    <mergeCell ref="A1:H1"/>
    <mergeCell ref="F37:H37"/>
  </mergeCells>
  <phoneticPr fontId="19" type="noConversion"/>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0"/>
  <sheetViews>
    <sheetView topLeftCell="A13" workbookViewId="0">
      <selection activeCell="A2" sqref="A2:XFD2"/>
    </sheetView>
  </sheetViews>
  <sheetFormatPr defaultColWidth="8.81640625" defaultRowHeight="13" x14ac:dyDescent="0.25"/>
  <cols>
    <col min="1" max="1" width="5.1796875" style="1" customWidth="1"/>
    <col min="2" max="2" width="21.1796875" style="2" customWidth="1"/>
    <col min="3" max="3" width="64.26953125" style="1" customWidth="1"/>
    <col min="4" max="4" width="9.1796875" style="1" customWidth="1"/>
    <col min="5" max="5" width="14.7265625" style="3" customWidth="1"/>
    <col min="6" max="6" width="10.453125" style="3" customWidth="1"/>
    <col min="7" max="7" width="14.81640625" style="3" customWidth="1"/>
    <col min="8" max="9" width="8.81640625" style="1"/>
    <col min="10" max="10" width="9.26953125" style="1"/>
    <col min="11" max="16384" width="8.81640625" style="1"/>
  </cols>
  <sheetData>
    <row r="1" spans="1:11" ht="63.5" customHeight="1" x14ac:dyDescent="0.25">
      <c r="A1" s="58" t="s">
        <v>173</v>
      </c>
      <c r="B1" s="58"/>
      <c r="C1" s="58"/>
      <c r="D1" s="58"/>
      <c r="E1" s="58"/>
      <c r="F1" s="58"/>
      <c r="G1" s="58"/>
    </row>
    <row r="2" spans="1:11" ht="67" customHeight="1" x14ac:dyDescent="0.25">
      <c r="A2" s="4" t="s">
        <v>0</v>
      </c>
      <c r="B2" s="5" t="s">
        <v>1</v>
      </c>
      <c r="C2" s="6" t="s">
        <v>3</v>
      </c>
      <c r="D2" s="6" t="s">
        <v>61</v>
      </c>
      <c r="E2" s="7" t="s">
        <v>5</v>
      </c>
      <c r="F2" s="7" t="s">
        <v>6</v>
      </c>
      <c r="G2" s="7" t="s">
        <v>7</v>
      </c>
    </row>
    <row r="3" spans="1:11" ht="85" customHeight="1" x14ac:dyDescent="0.25">
      <c r="A3" s="4">
        <v>1</v>
      </c>
      <c r="B3" s="8" t="s">
        <v>136</v>
      </c>
      <c r="C3" s="9" t="s">
        <v>137</v>
      </c>
      <c r="D3" s="10" t="s">
        <v>138</v>
      </c>
      <c r="E3" s="11">
        <f t="shared" ref="E3:E14" si="0">G3-F3</f>
        <v>59.796116504854375</v>
      </c>
      <c r="F3" s="11">
        <f t="shared" ref="F3:F14" si="1">G3/1.03*0.03</f>
        <v>1.7938834951456311</v>
      </c>
      <c r="G3" s="11">
        <v>61.59</v>
      </c>
      <c r="H3" s="24"/>
      <c r="I3" s="24"/>
      <c r="K3" s="24"/>
    </row>
    <row r="4" spans="1:11" ht="46" customHeight="1" x14ac:dyDescent="0.25">
      <c r="A4" s="4">
        <v>2</v>
      </c>
      <c r="B4" s="12" t="s">
        <v>139</v>
      </c>
      <c r="C4" s="9" t="s">
        <v>140</v>
      </c>
      <c r="D4" s="10" t="s">
        <v>134</v>
      </c>
      <c r="E4" s="11">
        <f t="shared" si="0"/>
        <v>365.73786407766988</v>
      </c>
      <c r="F4" s="11">
        <f t="shared" si="1"/>
        <v>10.972135922330096</v>
      </c>
      <c r="G4" s="11">
        <v>376.71</v>
      </c>
      <c r="H4" s="24"/>
      <c r="I4" s="24"/>
      <c r="K4" s="24"/>
    </row>
    <row r="5" spans="1:11" ht="69" customHeight="1" x14ac:dyDescent="0.25">
      <c r="A5" s="4">
        <v>3</v>
      </c>
      <c r="B5" s="8" t="s">
        <v>141</v>
      </c>
      <c r="C5" s="9" t="s">
        <v>142</v>
      </c>
      <c r="D5" s="10" t="s">
        <v>138</v>
      </c>
      <c r="E5" s="11">
        <f t="shared" si="0"/>
        <v>315.8349514563107</v>
      </c>
      <c r="F5" s="11">
        <f t="shared" si="1"/>
        <v>9.4750485436893186</v>
      </c>
      <c r="G5" s="11">
        <v>325.31</v>
      </c>
      <c r="H5" s="24"/>
      <c r="I5" s="24"/>
      <c r="K5" s="24"/>
    </row>
    <row r="6" spans="1:11" ht="84" customHeight="1" x14ac:dyDescent="0.25">
      <c r="A6" s="4">
        <v>4</v>
      </c>
      <c r="B6" s="8" t="s">
        <v>143</v>
      </c>
      <c r="C6" s="9" t="s">
        <v>144</v>
      </c>
      <c r="D6" s="10" t="s">
        <v>138</v>
      </c>
      <c r="E6" s="11">
        <f t="shared" si="0"/>
        <v>313.95145631067965</v>
      </c>
      <c r="F6" s="11">
        <f t="shared" si="1"/>
        <v>9.4185436893203871</v>
      </c>
      <c r="G6" s="11">
        <v>323.37</v>
      </c>
      <c r="H6" s="24"/>
      <c r="I6" s="24"/>
      <c r="K6" s="24"/>
    </row>
    <row r="7" spans="1:11" ht="48" customHeight="1" x14ac:dyDescent="0.25">
      <c r="A7" s="4">
        <v>5</v>
      </c>
      <c r="B7" s="8" t="s">
        <v>145</v>
      </c>
      <c r="C7" s="9" t="s">
        <v>146</v>
      </c>
      <c r="D7" s="10" t="s">
        <v>138</v>
      </c>
      <c r="E7" s="11">
        <f t="shared" si="0"/>
        <v>431.66019417475729</v>
      </c>
      <c r="F7" s="11">
        <f t="shared" si="1"/>
        <v>12.949805825242718</v>
      </c>
      <c r="G7" s="11">
        <v>444.61</v>
      </c>
      <c r="H7" s="24"/>
      <c r="I7" s="24"/>
      <c r="K7" s="24"/>
    </row>
    <row r="8" spans="1:11" ht="41" customHeight="1" x14ac:dyDescent="0.25">
      <c r="A8" s="4">
        <v>6</v>
      </c>
      <c r="B8" s="8" t="s">
        <v>147</v>
      </c>
      <c r="C8" s="9" t="s">
        <v>148</v>
      </c>
      <c r="D8" s="10" t="s">
        <v>134</v>
      </c>
      <c r="E8" s="11">
        <v>340.41</v>
      </c>
      <c r="F8" s="11">
        <v>10.53</v>
      </c>
      <c r="G8" s="13">
        <v>350.94</v>
      </c>
      <c r="H8" s="24"/>
      <c r="I8" s="24"/>
      <c r="K8" s="24"/>
    </row>
    <row r="9" spans="1:11" ht="40" customHeight="1" x14ac:dyDescent="0.25">
      <c r="A9" s="4">
        <v>7</v>
      </c>
      <c r="B9" s="8" t="s">
        <v>149</v>
      </c>
      <c r="C9" s="9" t="s">
        <v>150</v>
      </c>
      <c r="D9" s="10" t="s">
        <v>138</v>
      </c>
      <c r="E9" s="11">
        <f t="shared" si="0"/>
        <v>210.83495145631068</v>
      </c>
      <c r="F9" s="11">
        <f t="shared" si="1"/>
        <v>6.32504854368932</v>
      </c>
      <c r="G9" s="11">
        <v>217.16</v>
      </c>
      <c r="H9" s="24"/>
      <c r="I9" s="24"/>
      <c r="K9" s="24"/>
    </row>
    <row r="10" spans="1:11" ht="31" customHeight="1" x14ac:dyDescent="0.25">
      <c r="A10" s="4">
        <v>8</v>
      </c>
      <c r="B10" s="8" t="s">
        <v>151</v>
      </c>
      <c r="C10" s="9" t="s">
        <v>152</v>
      </c>
      <c r="D10" s="10" t="s">
        <v>11</v>
      </c>
      <c r="E10" s="11">
        <f t="shared" si="0"/>
        <v>341.73786407766994</v>
      </c>
      <c r="F10" s="11">
        <f t="shared" si="1"/>
        <v>10.252135922330096</v>
      </c>
      <c r="G10" s="11">
        <v>351.99</v>
      </c>
      <c r="H10" s="24"/>
      <c r="I10" s="24"/>
      <c r="K10" s="24"/>
    </row>
    <row r="11" spans="1:11" ht="137" customHeight="1" x14ac:dyDescent="0.25">
      <c r="A11" s="4">
        <v>9</v>
      </c>
      <c r="B11" s="8" t="s">
        <v>153</v>
      </c>
      <c r="C11" s="9" t="s">
        <v>154</v>
      </c>
      <c r="D11" s="10" t="s">
        <v>11</v>
      </c>
      <c r="E11" s="11">
        <f t="shared" si="0"/>
        <v>1021.7864077669904</v>
      </c>
      <c r="F11" s="11">
        <f t="shared" si="1"/>
        <v>30.653592233009711</v>
      </c>
      <c r="G11" s="11">
        <v>1052.44</v>
      </c>
      <c r="H11" s="24"/>
      <c r="I11" s="24"/>
      <c r="K11" s="24"/>
    </row>
    <row r="12" spans="1:11" ht="47" customHeight="1" x14ac:dyDescent="0.25">
      <c r="A12" s="4">
        <v>10</v>
      </c>
      <c r="B12" s="8" t="s">
        <v>155</v>
      </c>
      <c r="C12" s="14" t="s">
        <v>156</v>
      </c>
      <c r="D12" s="14" t="s">
        <v>11</v>
      </c>
      <c r="E12" s="11">
        <f t="shared" si="0"/>
        <v>485.11650485436894</v>
      </c>
      <c r="F12" s="11">
        <f t="shared" si="1"/>
        <v>14.553495145631068</v>
      </c>
      <c r="G12" s="11">
        <v>499.67</v>
      </c>
      <c r="H12" s="24"/>
      <c r="I12" s="24"/>
      <c r="K12" s="24"/>
    </row>
    <row r="13" spans="1:11" ht="49" customHeight="1" x14ac:dyDescent="0.25">
      <c r="A13" s="4">
        <v>11</v>
      </c>
      <c r="B13" s="8" t="s">
        <v>157</v>
      </c>
      <c r="C13" s="14" t="s">
        <v>158</v>
      </c>
      <c r="D13" s="14" t="s">
        <v>138</v>
      </c>
      <c r="E13" s="11">
        <f t="shared" si="0"/>
        <v>51.854368932038831</v>
      </c>
      <c r="F13" s="11">
        <f t="shared" si="1"/>
        <v>1.5556310679611649</v>
      </c>
      <c r="G13" s="11">
        <v>53.41</v>
      </c>
      <c r="H13" s="24"/>
      <c r="I13" s="24"/>
      <c r="K13" s="24"/>
    </row>
    <row r="14" spans="1:11" ht="49" customHeight="1" x14ac:dyDescent="0.25">
      <c r="A14" s="4">
        <v>12</v>
      </c>
      <c r="B14" s="15" t="s">
        <v>159</v>
      </c>
      <c r="C14" s="16" t="s">
        <v>160</v>
      </c>
      <c r="D14" s="16" t="s">
        <v>138</v>
      </c>
      <c r="E14" s="17">
        <f t="shared" si="0"/>
        <v>160.16504854368932</v>
      </c>
      <c r="F14" s="17">
        <f t="shared" si="1"/>
        <v>4.8049514563106799</v>
      </c>
      <c r="G14" s="17">
        <v>164.97</v>
      </c>
      <c r="H14" s="24"/>
      <c r="I14" s="24"/>
      <c r="K14" s="24"/>
    </row>
    <row r="15" spans="1:11" ht="52" x14ac:dyDescent="0.25">
      <c r="A15" s="4">
        <v>13</v>
      </c>
      <c r="B15" s="18" t="s">
        <v>161</v>
      </c>
      <c r="C15" s="19" t="s">
        <v>162</v>
      </c>
      <c r="D15" s="4" t="s">
        <v>134</v>
      </c>
      <c r="E15" s="11">
        <v>1296.24</v>
      </c>
      <c r="F15" s="11">
        <v>40.1</v>
      </c>
      <c r="G15" s="11">
        <v>1336.34</v>
      </c>
      <c r="H15" s="24"/>
      <c r="I15" s="24"/>
      <c r="K15" s="24"/>
    </row>
    <row r="16" spans="1:11" ht="52" x14ac:dyDescent="0.25">
      <c r="A16" s="4">
        <v>14</v>
      </c>
      <c r="B16" s="21" t="s">
        <v>163</v>
      </c>
      <c r="C16" s="19" t="s">
        <v>164</v>
      </c>
      <c r="D16" s="4" t="s">
        <v>134</v>
      </c>
      <c r="E16" s="11">
        <v>1001.52</v>
      </c>
      <c r="F16" s="11">
        <v>30.98</v>
      </c>
      <c r="G16" s="11">
        <v>1032.5</v>
      </c>
      <c r="H16" s="24"/>
      <c r="I16" s="24"/>
      <c r="K16" s="24"/>
    </row>
    <row r="17" spans="1:11" ht="52" x14ac:dyDescent="0.25">
      <c r="A17" s="4">
        <v>15</v>
      </c>
      <c r="B17" s="21" t="s">
        <v>165</v>
      </c>
      <c r="C17" s="19" t="s">
        <v>166</v>
      </c>
      <c r="D17" s="11" t="s">
        <v>134</v>
      </c>
      <c r="E17" s="11">
        <v>1674.97</v>
      </c>
      <c r="F17" s="11">
        <v>51.81</v>
      </c>
      <c r="G17" s="11">
        <v>1726.78</v>
      </c>
      <c r="H17" s="24"/>
      <c r="I17" s="24"/>
      <c r="K17" s="24"/>
    </row>
    <row r="18" spans="1:11" ht="42" x14ac:dyDescent="0.25">
      <c r="A18" s="4">
        <v>16</v>
      </c>
      <c r="B18" s="22" t="s">
        <v>167</v>
      </c>
      <c r="C18" s="23" t="s">
        <v>168</v>
      </c>
      <c r="D18" s="11" t="s">
        <v>134</v>
      </c>
      <c r="E18" s="11">
        <v>416.71</v>
      </c>
      <c r="F18" s="11">
        <v>12.89</v>
      </c>
      <c r="G18" s="11">
        <v>429.6</v>
      </c>
      <c r="H18" s="24"/>
      <c r="I18" s="24"/>
      <c r="K18" s="24"/>
    </row>
    <row r="19" spans="1:11" ht="42" x14ac:dyDescent="0.25">
      <c r="A19" s="4">
        <v>17</v>
      </c>
      <c r="B19" s="22" t="s">
        <v>169</v>
      </c>
      <c r="C19" s="23" t="s">
        <v>170</v>
      </c>
      <c r="D19" s="11" t="s">
        <v>134</v>
      </c>
      <c r="E19" s="11">
        <v>489.17</v>
      </c>
      <c r="F19" s="11">
        <v>15.13</v>
      </c>
      <c r="G19" s="11">
        <v>504.3</v>
      </c>
      <c r="H19" s="24"/>
      <c r="I19" s="24"/>
      <c r="K19" s="24"/>
    </row>
    <row r="20" spans="1:11" ht="42" x14ac:dyDescent="0.25">
      <c r="A20" s="4">
        <v>18</v>
      </c>
      <c r="B20" s="22" t="s">
        <v>171</v>
      </c>
      <c r="C20" s="23" t="s">
        <v>172</v>
      </c>
      <c r="D20" s="11" t="s">
        <v>134</v>
      </c>
      <c r="E20" s="11">
        <v>671.9</v>
      </c>
      <c r="F20" s="11">
        <v>20.79</v>
      </c>
      <c r="G20" s="11">
        <v>692.69</v>
      </c>
      <c r="H20" s="24"/>
      <c r="I20" s="24"/>
      <c r="K20" s="24"/>
    </row>
  </sheetData>
  <mergeCells count="1">
    <mergeCell ref="A1:G1"/>
  </mergeCells>
  <phoneticPr fontId="19"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外电投资</vt:lpstr>
      <vt:lpstr>外电成本</vt:lpstr>
      <vt:lpstr>土建投资</vt:lpstr>
      <vt:lpstr>土建成本</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晏奥 戴</cp:lastModifiedBy>
  <dcterms:created xsi:type="dcterms:W3CDTF">2023-05-12T11:15:00Z</dcterms:created>
  <dcterms:modified xsi:type="dcterms:W3CDTF">2026-07-21T02:13:56Z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80C2F4BBBC8148A29D2D4D971A6814A9_13</vt:lpwstr>
  </property>
</Properties>
</file>